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4110" yWindow="-165" windowWidth="19440" windowHeight="10275" tabRatio="470"/>
  </bookViews>
  <sheets>
    <sheet name="28.02.2018" sheetId="3" r:id="rId1"/>
  </sheets>
  <definedNames>
    <definedName name="_xlnm._FilterDatabase" localSheetId="0" hidden="1">'28.02.2018'!$L$30:$O$33</definedName>
  </definedNames>
  <calcPr calcId="125725"/>
</workbook>
</file>

<file path=xl/calcChain.xml><?xml version="1.0" encoding="utf-8"?>
<calcChain xmlns="http://schemas.openxmlformats.org/spreadsheetml/2006/main">
  <c r="P29" i="3"/>
  <c r="AG10" l="1"/>
  <c r="AG8"/>
  <c r="AG7"/>
  <c r="AG15"/>
  <c r="T10"/>
  <c r="T16"/>
  <c r="T17"/>
  <c r="D16"/>
  <c r="E16"/>
  <c r="F16"/>
  <c r="G16"/>
  <c r="G17" s="1"/>
  <c r="H16"/>
  <c r="I16"/>
  <c r="J16"/>
  <c r="K16"/>
  <c r="L16"/>
  <c r="M16"/>
  <c r="N16"/>
  <c r="O16"/>
  <c r="P16"/>
  <c r="Q16"/>
  <c r="U16"/>
  <c r="W16"/>
  <c r="X16"/>
  <c r="Y16"/>
  <c r="Z16"/>
  <c r="AA16"/>
  <c r="AB16"/>
  <c r="AC16"/>
  <c r="AD16"/>
  <c r="AE16"/>
  <c r="AF16"/>
  <c r="D14"/>
  <c r="E14"/>
  <c r="E17" s="1"/>
  <c r="F14"/>
  <c r="G14"/>
  <c r="H14"/>
  <c r="I14"/>
  <c r="J14"/>
  <c r="K14"/>
  <c r="L14"/>
  <c r="M14"/>
  <c r="M17" s="1"/>
  <c r="N14"/>
  <c r="P14"/>
  <c r="Q14"/>
  <c r="T14"/>
  <c r="U14"/>
  <c r="W14"/>
  <c r="X14"/>
  <c r="Y14"/>
  <c r="AA14"/>
  <c r="AB14"/>
  <c r="AC14"/>
  <c r="AC17" s="1"/>
  <c r="AD14"/>
  <c r="AE14"/>
  <c r="AF14"/>
  <c r="D12"/>
  <c r="E12"/>
  <c r="F12"/>
  <c r="F17" s="1"/>
  <c r="G12"/>
  <c r="H12"/>
  <c r="I12"/>
  <c r="J12"/>
  <c r="J17" s="1"/>
  <c r="K12"/>
  <c r="L12"/>
  <c r="M12"/>
  <c r="N12"/>
  <c r="O12"/>
  <c r="P12"/>
  <c r="Q12"/>
  <c r="T12"/>
  <c r="U12"/>
  <c r="W12"/>
  <c r="X12"/>
  <c r="Y12"/>
  <c r="AA12"/>
  <c r="AB12"/>
  <c r="AC12"/>
  <c r="AD12"/>
  <c r="AE12"/>
  <c r="AF12"/>
  <c r="C16"/>
  <c r="C14"/>
  <c r="C12"/>
  <c r="I17"/>
  <c r="Y17"/>
  <c r="AE17"/>
  <c r="U29"/>
  <c r="Z15"/>
  <c r="AG16" s="1"/>
  <c r="V15"/>
  <c r="V16" s="1"/>
  <c r="R15"/>
  <c r="R16" s="1"/>
  <c r="O15"/>
  <c r="F15"/>
  <c r="K15" s="1"/>
  <c r="Z13"/>
  <c r="AG13" s="1"/>
  <c r="AG14" s="1"/>
  <c r="V13"/>
  <c r="V14" s="1"/>
  <c r="R13"/>
  <c r="S13" s="1"/>
  <c r="S14" s="1"/>
  <c r="O13"/>
  <c r="O14" s="1"/>
  <c r="F13"/>
  <c r="K13" s="1"/>
  <c r="Z11"/>
  <c r="AG11" s="1"/>
  <c r="AG12" s="1"/>
  <c r="V11"/>
  <c r="V12" s="1"/>
  <c r="R11"/>
  <c r="R12" s="1"/>
  <c r="O11"/>
  <c r="K11"/>
  <c r="F11"/>
  <c r="AD17" l="1"/>
  <c r="Z12"/>
  <c r="Z14"/>
  <c r="Z17" s="1"/>
  <c r="AG17"/>
  <c r="W17"/>
  <c r="U17"/>
  <c r="R14"/>
  <c r="S11"/>
  <c r="S12" s="1"/>
  <c r="S15"/>
  <c r="S16" s="1"/>
  <c r="Q17"/>
  <c r="R17"/>
  <c r="O17"/>
  <c r="N17"/>
  <c r="AA17"/>
  <c r="K17"/>
  <c r="V17"/>
  <c r="AF17"/>
  <c r="AB17"/>
  <c r="X17"/>
  <c r="P17"/>
  <c r="L17"/>
  <c r="H17"/>
  <c r="D17"/>
  <c r="C17"/>
  <c r="Z8"/>
  <c r="Z9"/>
  <c r="AG9" s="1"/>
  <c r="V9"/>
  <c r="R9"/>
  <c r="S9" s="1"/>
  <c r="O9"/>
  <c r="F8"/>
  <c r="F9"/>
  <c r="D10"/>
  <c r="E10"/>
  <c r="G10"/>
  <c r="H10"/>
  <c r="I10"/>
  <c r="J10"/>
  <c r="L10"/>
  <c r="M10"/>
  <c r="N10"/>
  <c r="P10"/>
  <c r="Q10"/>
  <c r="U10"/>
  <c r="W10"/>
  <c r="X10"/>
  <c r="Y10"/>
  <c r="AA10"/>
  <c r="AB10"/>
  <c r="AC10"/>
  <c r="AD10"/>
  <c r="AE10"/>
  <c r="AF10"/>
  <c r="C10"/>
  <c r="S17" l="1"/>
  <c r="V8"/>
  <c r="R8" l="1"/>
  <c r="O8" l="1"/>
  <c r="S8" s="1"/>
  <c r="K8" l="1"/>
  <c r="K9"/>
  <c r="Z25"/>
  <c r="AG25" s="1"/>
  <c r="V25" l="1"/>
  <c r="AA29" l="1"/>
  <c r="AB29"/>
  <c r="AC29"/>
  <c r="AD29"/>
  <c r="AE29"/>
  <c r="AF29"/>
  <c r="T29"/>
  <c r="W29"/>
  <c r="X29"/>
  <c r="Y29"/>
  <c r="Q29"/>
  <c r="R25"/>
  <c r="AE49" l="1"/>
  <c r="M29"/>
  <c r="N29"/>
  <c r="L29"/>
  <c r="O25"/>
  <c r="S25" s="1"/>
  <c r="G29"/>
  <c r="H29"/>
  <c r="I29"/>
  <c r="J29"/>
  <c r="F25"/>
  <c r="K25" s="1"/>
  <c r="D29"/>
  <c r="E29"/>
  <c r="C29"/>
  <c r="T33"/>
  <c r="AE37"/>
  <c r="F39" l="1"/>
  <c r="C41"/>
  <c r="G41" l="1"/>
  <c r="F36" l="1"/>
  <c r="K36" s="1"/>
  <c r="U37" l="1"/>
  <c r="U33"/>
  <c r="L37" l="1"/>
  <c r="O28" l="1"/>
  <c r="M37" l="1"/>
  <c r="N37"/>
  <c r="L33"/>
  <c r="M33"/>
  <c r="N33"/>
  <c r="Z26" l="1"/>
  <c r="Z27"/>
  <c r="AG27" s="1"/>
  <c r="Z28"/>
  <c r="AG28" s="1"/>
  <c r="Z30"/>
  <c r="Z31"/>
  <c r="AG31" s="1"/>
  <c r="Z32"/>
  <c r="AG32" s="1"/>
  <c r="Z34"/>
  <c r="Z35"/>
  <c r="AG35" s="1"/>
  <c r="Z36"/>
  <c r="AG36" s="1"/>
  <c r="Z38"/>
  <c r="Z39"/>
  <c r="AG39" s="1"/>
  <c r="Z40"/>
  <c r="AG40" s="1"/>
  <c r="AG26"/>
  <c r="AG29" s="1"/>
  <c r="X37"/>
  <c r="Y37"/>
  <c r="AA37"/>
  <c r="AB37"/>
  <c r="AC37"/>
  <c r="AD37"/>
  <c r="AF37"/>
  <c r="X33"/>
  <c r="Y33"/>
  <c r="AA33"/>
  <c r="AB33"/>
  <c r="AC33"/>
  <c r="AD33"/>
  <c r="AE33"/>
  <c r="AF33"/>
  <c r="Z29" l="1"/>
  <c r="Z41"/>
  <c r="Z37"/>
  <c r="Z33"/>
  <c r="AG38"/>
  <c r="AG34"/>
  <c r="AG30"/>
  <c r="AG33" s="1"/>
  <c r="AG37" l="1"/>
  <c r="X41"/>
  <c r="L41"/>
  <c r="N41"/>
  <c r="P41"/>
  <c r="Q41"/>
  <c r="P37"/>
  <c r="Q37"/>
  <c r="P33"/>
  <c r="Q33"/>
  <c r="D41"/>
  <c r="E41"/>
  <c r="I41"/>
  <c r="J41"/>
  <c r="K38"/>
  <c r="K39"/>
  <c r="C37"/>
  <c r="D37"/>
  <c r="E37"/>
  <c r="G37"/>
  <c r="H37"/>
  <c r="I37"/>
  <c r="J37"/>
  <c r="C33"/>
  <c r="D33"/>
  <c r="E33"/>
  <c r="G33"/>
  <c r="H33"/>
  <c r="I33"/>
  <c r="J33"/>
  <c r="X42" l="1"/>
  <c r="L42"/>
  <c r="N42"/>
  <c r="C42"/>
  <c r="H42"/>
  <c r="K40"/>
  <c r="F27" l="1"/>
  <c r="K27" s="1"/>
  <c r="F28"/>
  <c r="K28" s="1"/>
  <c r="F30"/>
  <c r="K30" s="1"/>
  <c r="F31"/>
  <c r="K31" s="1"/>
  <c r="F32"/>
  <c r="K32" s="1"/>
  <c r="F26"/>
  <c r="K26" l="1"/>
  <c r="K29" s="1"/>
  <c r="F29"/>
  <c r="K33"/>
  <c r="F33"/>
  <c r="R7"/>
  <c r="R10" s="1"/>
  <c r="V7"/>
  <c r="V10" s="1"/>
  <c r="W33" l="1"/>
  <c r="AF41"/>
  <c r="AF42" s="1"/>
  <c r="AB41"/>
  <c r="AB42" s="1"/>
  <c r="AE41"/>
  <c r="AD41"/>
  <c r="AC41"/>
  <c r="AE42" l="1"/>
  <c r="AC42"/>
  <c r="AD42"/>
  <c r="AD50" s="1"/>
  <c r="AF50"/>
  <c r="AB49"/>
  <c r="AD49"/>
  <c r="AF49"/>
  <c r="AC49"/>
  <c r="AE50" l="1"/>
  <c r="AB50"/>
  <c r="AC50"/>
  <c r="T41" l="1"/>
  <c r="U41"/>
  <c r="W41"/>
  <c r="Y41"/>
  <c r="AA41"/>
  <c r="T37"/>
  <c r="W37"/>
  <c r="V27"/>
  <c r="V28"/>
  <c r="V40"/>
  <c r="R27"/>
  <c r="R28"/>
  <c r="R30"/>
  <c r="R31"/>
  <c r="R32"/>
  <c r="R34"/>
  <c r="R35"/>
  <c r="R36"/>
  <c r="R38"/>
  <c r="R39"/>
  <c r="R40"/>
  <c r="O27"/>
  <c r="O30"/>
  <c r="O31"/>
  <c r="O32"/>
  <c r="O34"/>
  <c r="O35"/>
  <c r="O36"/>
  <c r="O39"/>
  <c r="O40"/>
  <c r="O7"/>
  <c r="O10" s="1"/>
  <c r="F34"/>
  <c r="F35"/>
  <c r="K35" s="1"/>
  <c r="F38"/>
  <c r="F40"/>
  <c r="F41" l="1"/>
  <c r="T42"/>
  <c r="Y42"/>
  <c r="U42"/>
  <c r="K34"/>
  <c r="K37" s="1"/>
  <c r="F37"/>
  <c r="W42"/>
  <c r="O37"/>
  <c r="O33"/>
  <c r="AA42"/>
  <c r="AG41"/>
  <c r="R33"/>
  <c r="O38"/>
  <c r="O41" s="1"/>
  <c r="M41"/>
  <c r="R41"/>
  <c r="R37"/>
  <c r="P42"/>
  <c r="Q42"/>
  <c r="V33"/>
  <c r="S39"/>
  <c r="S40"/>
  <c r="S28"/>
  <c r="S27"/>
  <c r="S35"/>
  <c r="S30"/>
  <c r="S32"/>
  <c r="V41"/>
  <c r="V37"/>
  <c r="I49"/>
  <c r="S36"/>
  <c r="S31"/>
  <c r="S34"/>
  <c r="J42"/>
  <c r="I42"/>
  <c r="F42" l="1"/>
  <c r="K41"/>
  <c r="M42"/>
  <c r="S38"/>
  <c r="S41" s="1"/>
  <c r="S33"/>
  <c r="S37"/>
  <c r="I50"/>
  <c r="K42" l="1"/>
  <c r="A52"/>
  <c r="A53" s="1"/>
  <c r="A54" s="1"/>
  <c r="A55" s="1"/>
  <c r="Z42"/>
  <c r="AG42" l="1"/>
  <c r="Z7"/>
  <c r="Z10" s="1"/>
  <c r="Y50" l="1"/>
  <c r="AG49" l="1"/>
  <c r="R26" l="1"/>
  <c r="R29" s="1"/>
  <c r="V26"/>
  <c r="V29" s="1"/>
  <c r="O26" l="1"/>
  <c r="O29" s="1"/>
  <c r="P49"/>
  <c r="Q49"/>
  <c r="Y49"/>
  <c r="O42" l="1"/>
  <c r="R42"/>
  <c r="M49"/>
  <c r="N49"/>
  <c r="S26"/>
  <c r="S29" s="1"/>
  <c r="AA49"/>
  <c r="L49"/>
  <c r="Q50"/>
  <c r="AA50"/>
  <c r="R49" l="1"/>
  <c r="P50"/>
  <c r="C49" l="1"/>
  <c r="J49"/>
  <c r="F7"/>
  <c r="K7" l="1"/>
  <c r="K10" s="1"/>
  <c r="F10"/>
  <c r="E49"/>
  <c r="G49"/>
  <c r="G42"/>
  <c r="D49"/>
  <c r="E42"/>
  <c r="D42"/>
  <c r="F49" l="1"/>
  <c r="J50"/>
  <c r="W49" l="1"/>
  <c r="X49"/>
  <c r="G50"/>
  <c r="U50" l="1"/>
  <c r="U49"/>
  <c r="T49"/>
  <c r="M50" l="1"/>
  <c r="N50"/>
  <c r="L50"/>
  <c r="K49"/>
  <c r="X50" l="1"/>
  <c r="V42" l="1"/>
  <c r="W50"/>
  <c r="Z49" l="1"/>
  <c r="R50"/>
  <c r="S7"/>
  <c r="S10" l="1"/>
  <c r="S42"/>
  <c r="O49"/>
  <c r="Z50"/>
  <c r="O50" l="1"/>
  <c r="V49"/>
  <c r="S49"/>
  <c r="C50" l="1"/>
  <c r="V50"/>
  <c r="S50"/>
  <c r="T50" l="1"/>
  <c r="AG50" l="1"/>
  <c r="E50" l="1"/>
  <c r="D50" l="1"/>
  <c r="K50" l="1"/>
  <c r="F50"/>
</calcChain>
</file>

<file path=xl/sharedStrings.xml><?xml version="1.0" encoding="utf-8"?>
<sst xmlns="http://schemas.openxmlformats.org/spreadsheetml/2006/main" count="159" uniqueCount="73">
  <si>
    <t>MEDICAMENTE CU SI FARA CONTRIBUTIE PERSONALA, din care:</t>
  </si>
  <si>
    <t>Programul national de DIABET ZAHARAT, din care:</t>
  </si>
  <si>
    <t>Programul national de ONCOLOGIE, din care:</t>
  </si>
  <si>
    <r>
      <t xml:space="preserve">Programul national de </t>
    </r>
    <r>
      <rPr>
        <b/>
        <sz val="8"/>
        <rFont val="Arial"/>
        <family val="2"/>
      </rPr>
      <t>TRANSPLANT</t>
    </r>
    <r>
      <rPr>
        <b/>
        <sz val="6"/>
        <rFont val="Arial"/>
        <family val="2"/>
      </rPr>
      <t xml:space="preserve"> de organe, tesuturi si celule de origine umana, din care:</t>
    </r>
  </si>
  <si>
    <t>~ activitate curenta ~, din care:</t>
  </si>
  <si>
    <t>MEDICAMENTE, din care:</t>
  </si>
  <si>
    <t>MATERIALE SANITARE, din care:</t>
  </si>
  <si>
    <t>~ activitate curenta ~</t>
  </si>
  <si>
    <t>~ cost volum ~</t>
  </si>
  <si>
    <t>Valoarea contractului pentru eliberarea de medicamente cu si fara contributie personala</t>
  </si>
  <si>
    <t>Total ~ activitate curenta ~</t>
  </si>
  <si>
    <t>ADO</t>
  </si>
  <si>
    <t>INSULINA</t>
  </si>
  <si>
    <t>ADO+INSULINA</t>
  </si>
  <si>
    <t>Total MEDICAMENTE:</t>
  </si>
  <si>
    <t>adulti cu diabet zaharat insulinodepent automonitorizati</t>
  </si>
  <si>
    <t>copii cu diabet zaharat insulinodepent automonitorizati</t>
  </si>
  <si>
    <t>Total MATERIALE SANITARE:</t>
  </si>
  <si>
    <t>mucoviscidoza ADULTI</t>
  </si>
  <si>
    <t>mucoviscidoza COPII</t>
  </si>
  <si>
    <t>Total mucoviscidoza:</t>
  </si>
  <si>
    <t>TOTAL:</t>
  </si>
  <si>
    <t>Perioada</t>
  </si>
  <si>
    <t>Trimestrul I</t>
  </si>
  <si>
    <t>Trimestrul II</t>
  </si>
  <si>
    <t>Trimestrul III</t>
  </si>
  <si>
    <t>Trimestrul IV</t>
  </si>
  <si>
    <t>PROGRAMUL NATIONAL DE:</t>
  </si>
  <si>
    <t>DIABET ZAHARAT, din care:</t>
  </si>
  <si>
    <t>ONCOLOGIE, din care:</t>
  </si>
  <si>
    <r>
      <t xml:space="preserve"> </t>
    </r>
    <r>
      <rPr>
        <b/>
        <sz val="8"/>
        <rFont val="Arial"/>
        <family val="2"/>
      </rPr>
      <t>TRANSPLANT</t>
    </r>
    <r>
      <rPr>
        <b/>
        <sz val="6"/>
        <rFont val="Arial"/>
        <family val="2"/>
      </rPr>
      <t xml:space="preserve"> de organe, tesuturi si celule de origine umana, din care:</t>
    </r>
  </si>
  <si>
    <t>BOLI RARE, din care:</t>
  </si>
  <si>
    <t>TOTAL MEDICAMENTE CU SI FARA CONTRIBUTIE PERSONALA:</t>
  </si>
  <si>
    <t>TOTAL Programul national de DIABET ZAHARAT:</t>
  </si>
  <si>
    <t>TOTAL Programul national de ONCOLOGIE:</t>
  </si>
  <si>
    <t>TOTAL Programul national de tratament pentru BOLI RARE:</t>
  </si>
  <si>
    <t>TOTAL Programul national de TRANSPLANT de organe, tesuturi si celule de origine umana:</t>
  </si>
  <si>
    <t>Mucoviscidoza</t>
  </si>
  <si>
    <t>consum ~ cost volum-rezultat ~  raportat in SIUI</t>
  </si>
  <si>
    <t>~Mucoviscidoza~</t>
  </si>
  <si>
    <t>~Maladia Duchenne~</t>
  </si>
  <si>
    <t>~Neuropatie optică ereditară Leber~</t>
  </si>
  <si>
    <t>~Sindromul Preder Willi~</t>
  </si>
  <si>
    <t>~Scleroza laterala amiotrofica~</t>
  </si>
  <si>
    <t>~Angioedemul ereditar~</t>
  </si>
  <si>
    <t>~Fibroza Pulmonara Idiopatica~</t>
  </si>
  <si>
    <t>Valoarea contractului pentru eliberarea de medicamente compensate 90% din sublista B pentru pensionarii cu venituri sub 900lei/luna - Pensionari 50% C.N.A.S. -</t>
  </si>
  <si>
    <t>~ medicamente 40% - pentru pensionarii cu pensii de pana la 900 lei / prevazute a fi finantate din venituri proprii ale M.S. sub forma de transferuri catre F.N.U.A.S.S. ~</t>
  </si>
  <si>
    <t>Valoarea contractului pentru eliberarea de medicamente M.S.S.</t>
  </si>
  <si>
    <t>Data alocarii / suplimentarii</t>
  </si>
  <si>
    <t>29.12.2017</t>
  </si>
  <si>
    <t xml:space="preserve">~ cost volum-rezultat ~ finalizat </t>
  </si>
  <si>
    <t xml:space="preserve">~ cost volum ~ </t>
  </si>
  <si>
    <t>CONSUM PENTRU ANUL 2018</t>
  </si>
  <si>
    <r>
      <t xml:space="preserve">INFLUENTE AN 2018 </t>
    </r>
    <r>
      <rPr>
        <b/>
        <sz val="14"/>
        <color indexed="10"/>
        <rFont val="Arial"/>
        <family val="2"/>
      </rPr>
      <t xml:space="preserve">- </t>
    </r>
    <r>
      <rPr>
        <b/>
        <sz val="14"/>
        <color indexed="12"/>
        <rFont val="Arial"/>
        <family val="2"/>
      </rPr>
      <t>/ +</t>
    </r>
  </si>
  <si>
    <t>TOTAL AN 2018:</t>
  </si>
  <si>
    <t>Trim I 2018</t>
  </si>
  <si>
    <t>Ianuarie 2018</t>
  </si>
  <si>
    <t>Februarie 2018</t>
  </si>
  <si>
    <t>Martie 2018</t>
  </si>
  <si>
    <t>Aprilie 2018</t>
  </si>
  <si>
    <t>Mai 2018</t>
  </si>
  <si>
    <t>Iunie 2018</t>
  </si>
  <si>
    <t>Iulie 2018</t>
  </si>
  <si>
    <t>August 2018</t>
  </si>
  <si>
    <t>Septembrie 2018</t>
  </si>
  <si>
    <t>Octombrie 2018</t>
  </si>
  <si>
    <t>Noiembrie 2018</t>
  </si>
  <si>
    <t>Decembrie 2018</t>
  </si>
  <si>
    <t>Art. 8 / 2017</t>
  </si>
  <si>
    <t>26.01.2018</t>
  </si>
  <si>
    <t>31.01.2018</t>
  </si>
  <si>
    <t>FILA BUGET ALOCATA PE ANUL 2018</t>
  </si>
</sst>
</file>

<file path=xl/styles.xml><?xml version="1.0" encoding="utf-8"?>
<styleSheet xmlns="http://schemas.openxmlformats.org/spreadsheetml/2006/main">
  <numFmts count="1">
    <numFmt numFmtId="164" formatCode="_([$€]* #,##0.00_);_([$€]* \(#,##0.00\);_([$€]* \-??_);_(@_)"/>
  </numFmts>
  <fonts count="2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sz val="4"/>
      <name val="Arial"/>
      <family val="2"/>
    </font>
    <font>
      <i/>
      <sz val="6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i/>
      <sz val="6"/>
      <color rgb="FFFF0000"/>
      <name val="Arial"/>
      <family val="2"/>
    </font>
    <font>
      <b/>
      <sz val="14"/>
      <color rgb="FFFF0000"/>
      <name val="Arial"/>
      <family val="2"/>
    </font>
    <font>
      <sz val="7"/>
      <color theme="8" tint="-0.499984740745262"/>
      <name val="Arial"/>
      <family val="2"/>
    </font>
    <font>
      <sz val="8"/>
      <color theme="8" tint="-0.499984740745262"/>
      <name val="Arial"/>
      <family val="2"/>
    </font>
    <font>
      <b/>
      <sz val="8"/>
      <color theme="8" tint="-0.499984740745262"/>
      <name val="Arial"/>
      <family val="2"/>
    </font>
    <font>
      <b/>
      <i/>
      <sz val="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FF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164" fontId="15" fillId="0" borderId="0" applyFill="0" applyBorder="0" applyAlignment="0" applyProtection="0"/>
    <xf numFmtId="0" fontId="16" fillId="0" borderId="0"/>
    <xf numFmtId="0" fontId="16" fillId="0" borderId="0"/>
    <xf numFmtId="0" fontId="1" fillId="0" borderId="0"/>
  </cellStyleXfs>
  <cellXfs count="178">
    <xf numFmtId="0" fontId="0" fillId="0" borderId="0" xfId="0"/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6" fillId="4" borderId="1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>
      <alignment vertical="center"/>
    </xf>
    <xf numFmtId="4" fontId="3" fillId="6" borderId="39" xfId="0" applyNumberFormat="1" applyFont="1" applyFill="1" applyBorder="1" applyAlignment="1">
      <alignment horizontal="right" vertical="center" shrinkToFit="1"/>
    </xf>
    <xf numFmtId="4" fontId="13" fillId="6" borderId="41" xfId="0" applyNumberFormat="1" applyFont="1" applyFill="1" applyBorder="1" applyAlignment="1">
      <alignment horizontal="right" vertical="center" shrinkToFit="1"/>
    </xf>
    <xf numFmtId="0" fontId="17" fillId="2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4" fontId="13" fillId="6" borderId="18" xfId="0" applyNumberFormat="1" applyFont="1" applyFill="1" applyBorder="1" applyAlignment="1">
      <alignment horizontal="right" vertical="center" shrinkToFit="1"/>
    </xf>
    <xf numFmtId="4" fontId="13" fillId="6" borderId="29" xfId="0" applyNumberFormat="1" applyFont="1" applyFill="1" applyBorder="1" applyAlignment="1">
      <alignment horizontal="right" vertical="center" shrinkToFit="1"/>
    </xf>
    <xf numFmtId="4" fontId="13" fillId="6" borderId="46" xfId="0" applyNumberFormat="1" applyFont="1" applyFill="1" applyBorder="1" applyAlignment="1">
      <alignment horizontal="right" vertical="center" shrinkToFit="1"/>
    </xf>
    <xf numFmtId="4" fontId="13" fillId="6" borderId="35" xfId="0" applyNumberFormat="1" applyFont="1" applyFill="1" applyBorder="1" applyAlignment="1">
      <alignment horizontal="right" vertical="center" shrinkToFit="1"/>
    </xf>
    <xf numFmtId="4" fontId="13" fillId="6" borderId="28" xfId="0" applyNumberFormat="1" applyFont="1" applyFill="1" applyBorder="1" applyAlignment="1">
      <alignment horizontal="right" vertical="center" shrinkToFit="1"/>
    </xf>
    <xf numFmtId="4" fontId="13" fillId="6" borderId="33" xfId="0" applyNumberFormat="1" applyFont="1" applyFill="1" applyBorder="1" applyAlignment="1">
      <alignment horizontal="right" vertical="center" shrinkToFit="1"/>
    </xf>
    <xf numFmtId="4" fontId="13" fillId="6" borderId="34" xfId="0" applyNumberFormat="1" applyFont="1" applyFill="1" applyBorder="1" applyAlignment="1">
      <alignment horizontal="right" vertical="center" shrinkToFit="1"/>
    </xf>
    <xf numFmtId="4" fontId="3" fillId="6" borderId="38" xfId="0" applyNumberFormat="1" applyFont="1" applyFill="1" applyBorder="1" applyAlignment="1">
      <alignment horizontal="right" vertical="center" shrinkToFit="1"/>
    </xf>
    <xf numFmtId="4" fontId="13" fillId="6" borderId="24" xfId="0" applyNumberFormat="1" applyFont="1" applyFill="1" applyBorder="1" applyAlignment="1">
      <alignment horizontal="right" vertical="center" shrinkToFit="1"/>
    </xf>
    <xf numFmtId="4" fontId="8" fillId="5" borderId="26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12" fillId="0" borderId="0" xfId="0" applyNumberFormat="1" applyFont="1" applyAlignment="1">
      <alignment vertical="center"/>
    </xf>
    <xf numFmtId="4" fontId="12" fillId="0" borderId="0" xfId="0" applyNumberFormat="1" applyFont="1" applyFill="1" applyAlignment="1">
      <alignment vertical="center"/>
    </xf>
    <xf numFmtId="4" fontId="3" fillId="3" borderId="38" xfId="0" applyNumberFormat="1" applyFont="1" applyFill="1" applyBorder="1" applyAlignment="1">
      <alignment horizontal="right" vertical="center" shrinkToFit="1"/>
    </xf>
    <xf numFmtId="4" fontId="3" fillId="3" borderId="44" xfId="0" applyNumberFormat="1" applyFont="1" applyFill="1" applyBorder="1" applyAlignment="1">
      <alignment horizontal="right" vertical="center" shrinkToFit="1"/>
    </xf>
    <xf numFmtId="49" fontId="3" fillId="3" borderId="21" xfId="0" applyNumberFormat="1" applyFont="1" applyFill="1" applyBorder="1" applyAlignment="1">
      <alignment horizontal="center" vertical="center" shrinkToFit="1"/>
    </xf>
    <xf numFmtId="4" fontId="3" fillId="3" borderId="48" xfId="0" applyNumberFormat="1" applyFont="1" applyFill="1" applyBorder="1" applyAlignment="1">
      <alignment horizontal="right" vertical="center" shrinkToFit="1"/>
    </xf>
    <xf numFmtId="4" fontId="3" fillId="3" borderId="21" xfId="0" applyNumberFormat="1" applyFont="1" applyFill="1" applyBorder="1" applyAlignment="1">
      <alignment horizontal="right" vertical="center" shrinkToFit="1"/>
    </xf>
    <xf numFmtId="4" fontId="13" fillId="6" borderId="42" xfId="0" applyNumberFormat="1" applyFont="1" applyFill="1" applyBorder="1" applyAlignment="1">
      <alignment horizontal="right" vertical="center" shrinkToFit="1"/>
    </xf>
    <xf numFmtId="4" fontId="3" fillId="3" borderId="53" xfId="0" applyNumberFormat="1" applyFont="1" applyFill="1" applyBorder="1" applyAlignment="1">
      <alignment horizontal="right" vertical="center" shrinkToFit="1"/>
    </xf>
    <xf numFmtId="4" fontId="3" fillId="3" borderId="54" xfId="0" applyNumberFormat="1" applyFont="1" applyFill="1" applyBorder="1" applyAlignment="1">
      <alignment horizontal="right" vertical="center" shrinkToFit="1"/>
    </xf>
    <xf numFmtId="4" fontId="3" fillId="3" borderId="39" xfId="0" applyNumberFormat="1" applyFont="1" applyFill="1" applyBorder="1" applyAlignment="1">
      <alignment horizontal="right" vertical="center" shrinkToFit="1"/>
    </xf>
    <xf numFmtId="4" fontId="3" fillId="6" borderId="53" xfId="0" applyNumberFormat="1" applyFont="1" applyFill="1" applyBorder="1" applyAlignment="1">
      <alignment horizontal="right" vertical="center" shrinkToFit="1"/>
    </xf>
    <xf numFmtId="49" fontId="13" fillId="3" borderId="32" xfId="0" applyNumberFormat="1" applyFont="1" applyFill="1" applyBorder="1" applyAlignment="1">
      <alignment horizontal="left" vertical="center" wrapText="1"/>
    </xf>
    <xf numFmtId="49" fontId="13" fillId="3" borderId="31" xfId="0" applyNumberFormat="1" applyFont="1" applyFill="1" applyBorder="1" applyAlignment="1">
      <alignment horizontal="left" vertical="center" wrapText="1"/>
    </xf>
    <xf numFmtId="4" fontId="8" fillId="5" borderId="36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4" fontId="13" fillId="6" borderId="30" xfId="0" applyNumberFormat="1" applyFont="1" applyFill="1" applyBorder="1" applyAlignment="1">
      <alignment horizontal="right" vertical="center" shrinkToFit="1"/>
    </xf>
    <xf numFmtId="0" fontId="11" fillId="5" borderId="37" xfId="1" applyFont="1" applyFill="1" applyBorder="1" applyAlignment="1">
      <alignment horizontal="center" vertical="center" wrapText="1"/>
    </xf>
    <xf numFmtId="4" fontId="8" fillId="5" borderId="26" xfId="0" applyNumberFormat="1" applyFont="1" applyFill="1" applyBorder="1" applyAlignment="1">
      <alignment horizontal="center" vertical="center"/>
    </xf>
    <xf numFmtId="4" fontId="8" fillId="5" borderId="50" xfId="0" applyNumberFormat="1" applyFont="1" applyFill="1" applyBorder="1" applyAlignment="1">
      <alignment horizontal="center" vertical="center" wrapText="1" shrinkToFit="1"/>
    </xf>
    <xf numFmtId="4" fontId="8" fillId="5" borderId="26" xfId="0" applyNumberFormat="1" applyFont="1" applyFill="1" applyBorder="1" applyAlignment="1">
      <alignment horizontal="center" vertical="center" wrapText="1" shrinkToFit="1"/>
    </xf>
    <xf numFmtId="4" fontId="3" fillId="0" borderId="0" xfId="0" applyNumberFormat="1" applyFont="1" applyFill="1" applyAlignment="1">
      <alignment horizontal="center" vertical="center"/>
    </xf>
    <xf numFmtId="49" fontId="13" fillId="3" borderId="25" xfId="0" applyNumberFormat="1" applyFont="1" applyFill="1" applyBorder="1" applyAlignment="1">
      <alignment horizontal="left" vertical="center" wrapText="1"/>
    </xf>
    <xf numFmtId="4" fontId="3" fillId="3" borderId="10" xfId="0" applyNumberFormat="1" applyFont="1" applyFill="1" applyBorder="1" applyAlignment="1">
      <alignment horizontal="right" vertical="center" shrinkToFit="1"/>
    </xf>
    <xf numFmtId="0" fontId="9" fillId="5" borderId="36" xfId="1" applyFont="1" applyFill="1" applyBorder="1" applyAlignment="1">
      <alignment horizontal="center" vertical="center" wrapText="1"/>
    </xf>
    <xf numFmtId="0" fontId="9" fillId="5" borderId="26" xfId="1" applyFont="1" applyFill="1" applyBorder="1" applyAlignment="1">
      <alignment horizontal="center" vertical="center" wrapText="1"/>
    </xf>
    <xf numFmtId="4" fontId="13" fillId="6" borderId="20" xfId="0" applyNumberFormat="1" applyFont="1" applyFill="1" applyBorder="1" applyAlignment="1">
      <alignment horizontal="right" vertical="center" shrinkToFit="1"/>
    </xf>
    <xf numFmtId="4" fontId="13" fillId="6" borderId="43" xfId="0" applyNumberFormat="1" applyFont="1" applyFill="1" applyBorder="1" applyAlignment="1">
      <alignment horizontal="right" vertical="center" shrinkToFit="1"/>
    </xf>
    <xf numFmtId="49" fontId="13" fillId="3" borderId="19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" fontId="13" fillId="6" borderId="15" xfId="0" applyNumberFormat="1" applyFont="1" applyFill="1" applyBorder="1" applyAlignment="1">
      <alignment horizontal="right" vertical="center" shrinkToFit="1"/>
    </xf>
    <xf numFmtId="4" fontId="8" fillId="5" borderId="41" xfId="0" applyNumberFormat="1" applyFont="1" applyFill="1" applyBorder="1" applyAlignment="1">
      <alignment horizontal="center" vertical="center"/>
    </xf>
    <xf numFmtId="4" fontId="13" fillId="6" borderId="23" xfId="0" applyNumberFormat="1" applyFont="1" applyFill="1" applyBorder="1" applyAlignment="1">
      <alignment horizontal="right" vertical="center" shrinkToFit="1"/>
    </xf>
    <xf numFmtId="4" fontId="3" fillId="6" borderId="54" xfId="0" applyNumberFormat="1" applyFont="1" applyFill="1" applyBorder="1" applyAlignment="1">
      <alignment horizontal="right"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3" borderId="21" xfId="0" applyFont="1" applyFill="1" applyBorder="1" applyAlignment="1">
      <alignment horizontal="center" vertical="center" shrinkToFit="1"/>
    </xf>
    <xf numFmtId="4" fontId="3" fillId="0" borderId="0" xfId="0" quotePrefix="1" applyNumberFormat="1" applyFont="1" applyFill="1" applyAlignment="1">
      <alignment vertical="center"/>
    </xf>
    <xf numFmtId="4" fontId="13" fillId="6" borderId="54" xfId="0" applyNumberFormat="1" applyFont="1" applyFill="1" applyBorder="1" applyAlignment="1">
      <alignment horizontal="right" vertical="center" shrinkToFit="1"/>
    </xf>
    <xf numFmtId="0" fontId="10" fillId="5" borderId="26" xfId="1" applyFont="1" applyFill="1" applyBorder="1" applyAlignment="1">
      <alignment horizontal="center" vertical="center" wrapText="1"/>
    </xf>
    <xf numFmtId="0" fontId="11" fillId="5" borderId="26" xfId="1" applyFont="1" applyFill="1" applyBorder="1" applyAlignment="1">
      <alignment horizontal="center" vertical="center" wrapText="1"/>
    </xf>
    <xf numFmtId="4" fontId="13" fillId="6" borderId="7" xfId="0" applyNumberFormat="1" applyFont="1" applyFill="1" applyBorder="1" applyAlignment="1">
      <alignment horizontal="right" vertical="center" shrinkToFit="1"/>
    </xf>
    <xf numFmtId="4" fontId="13" fillId="6" borderId="8" xfId="0" applyNumberFormat="1" applyFont="1" applyFill="1" applyBorder="1" applyAlignment="1">
      <alignment horizontal="right" vertical="center" shrinkToFit="1"/>
    </xf>
    <xf numFmtId="4" fontId="13" fillId="6" borderId="22" xfId="0" applyNumberFormat="1" applyFont="1" applyFill="1" applyBorder="1" applyAlignment="1">
      <alignment horizontal="right" vertical="center" shrinkToFit="1"/>
    </xf>
    <xf numFmtId="4" fontId="13" fillId="6" borderId="10" xfId="0" applyNumberFormat="1" applyFont="1" applyFill="1" applyBorder="1" applyAlignment="1">
      <alignment horizontal="right" vertical="center" shrinkToFit="1"/>
    </xf>
    <xf numFmtId="4" fontId="13" fillId="6" borderId="47" xfId="0" applyNumberFormat="1" applyFont="1" applyFill="1" applyBorder="1" applyAlignment="1">
      <alignment horizontal="right" vertical="center" shrinkToFit="1"/>
    </xf>
    <xf numFmtId="4" fontId="13" fillId="6" borderId="2" xfId="0" applyNumberFormat="1" applyFont="1" applyFill="1" applyBorder="1" applyAlignment="1">
      <alignment horizontal="right" vertical="center" shrinkToFit="1"/>
    </xf>
    <xf numFmtId="4" fontId="13" fillId="6" borderId="9" xfId="0" applyNumberFormat="1" applyFont="1" applyFill="1" applyBorder="1" applyAlignment="1">
      <alignment horizontal="right" vertical="center" shrinkToFit="1"/>
    </xf>
    <xf numFmtId="4" fontId="13" fillId="6" borderId="5" xfId="0" applyNumberFormat="1" applyFont="1" applyFill="1" applyBorder="1" applyAlignment="1">
      <alignment horizontal="right" vertical="center" shrinkToFit="1"/>
    </xf>
    <xf numFmtId="4" fontId="13" fillId="6" borderId="49" xfId="0" applyNumberFormat="1" applyFont="1" applyFill="1" applyBorder="1" applyAlignment="1">
      <alignment horizontal="right" vertical="center" shrinkToFit="1"/>
    </xf>
    <xf numFmtId="4" fontId="3" fillId="3" borderId="7" xfId="0" applyNumberFormat="1" applyFont="1" applyFill="1" applyBorder="1" applyAlignment="1">
      <alignment horizontal="right" vertical="center" shrinkToFit="1"/>
    </xf>
    <xf numFmtId="4" fontId="3" fillId="3" borderId="8" xfId="0" applyNumberFormat="1" applyFont="1" applyFill="1" applyBorder="1" applyAlignment="1">
      <alignment horizontal="right" vertical="center" shrinkToFit="1"/>
    </xf>
    <xf numFmtId="4" fontId="3" fillId="3" borderId="22" xfId="0" applyNumberFormat="1" applyFont="1" applyFill="1" applyBorder="1" applyAlignment="1">
      <alignment horizontal="right" vertical="center" shrinkToFit="1"/>
    </xf>
    <xf numFmtId="4" fontId="3" fillId="3" borderId="47" xfId="0" applyNumberFormat="1" applyFont="1" applyFill="1" applyBorder="1" applyAlignment="1">
      <alignment horizontal="right" vertical="center" shrinkToFit="1"/>
    </xf>
    <xf numFmtId="4" fontId="3" fillId="3" borderId="9" xfId="0" applyNumberFormat="1" applyFont="1" applyFill="1" applyBorder="1" applyAlignment="1">
      <alignment horizontal="right" vertical="center" shrinkToFit="1"/>
    </xf>
    <xf numFmtId="4" fontId="3" fillId="6" borderId="44" xfId="0" applyNumberFormat="1" applyFont="1" applyFill="1" applyBorder="1" applyAlignment="1">
      <alignment horizontal="right" vertical="center" shrinkToFit="1"/>
    </xf>
    <xf numFmtId="4" fontId="21" fillId="6" borderId="38" xfId="0" applyNumberFormat="1" applyFont="1" applyFill="1" applyBorder="1" applyAlignment="1">
      <alignment horizontal="right" vertical="center" shrinkToFit="1"/>
    </xf>
    <xf numFmtId="4" fontId="13" fillId="6" borderId="38" xfId="0" applyNumberFormat="1" applyFont="1" applyFill="1" applyBorder="1" applyAlignment="1">
      <alignment horizontal="right" vertical="center" shrinkToFit="1"/>
    </xf>
    <xf numFmtId="4" fontId="20" fillId="6" borderId="38" xfId="0" applyNumberFormat="1" applyFont="1" applyFill="1" applyBorder="1" applyAlignment="1">
      <alignment horizontal="right" vertical="center" shrinkToFit="1"/>
    </xf>
    <xf numFmtId="4" fontId="13" fillId="6" borderId="53" xfId="0" applyNumberFormat="1" applyFont="1" applyFill="1" applyBorder="1" applyAlignment="1">
      <alignment horizontal="right" vertical="center" shrinkToFit="1"/>
    </xf>
    <xf numFmtId="4" fontId="13" fillId="6" borderId="44" xfId="0" applyNumberFormat="1" applyFont="1" applyFill="1" applyBorder="1" applyAlignment="1">
      <alignment horizontal="right" vertical="center" shrinkToFit="1"/>
    </xf>
    <xf numFmtId="4" fontId="6" fillId="4" borderId="35" xfId="0" applyNumberFormat="1" applyFont="1" applyFill="1" applyBorder="1" applyAlignment="1">
      <alignment horizontal="center" vertical="center" wrapText="1"/>
    </xf>
    <xf numFmtId="4" fontId="20" fillId="6" borderId="35" xfId="0" applyNumberFormat="1" applyFont="1" applyFill="1" applyBorder="1" applyAlignment="1">
      <alignment horizontal="right" vertical="center" shrinkToFit="1"/>
    </xf>
    <xf numFmtId="4" fontId="20" fillId="6" borderId="41" xfId="0" applyNumberFormat="1" applyFont="1" applyFill="1" applyBorder="1" applyAlignment="1">
      <alignment horizontal="right" vertical="center" shrinkToFit="1"/>
    </xf>
    <xf numFmtId="4" fontId="20" fillId="6" borderId="29" xfId="0" applyNumberFormat="1" applyFont="1" applyFill="1" applyBorder="1" applyAlignment="1">
      <alignment horizontal="right" vertical="center" shrinkToFit="1"/>
    </xf>
    <xf numFmtId="0" fontId="9" fillId="5" borderId="41" xfId="1" applyFont="1" applyFill="1" applyBorder="1" applyAlignment="1">
      <alignment horizontal="center" vertical="center" wrapText="1"/>
    </xf>
    <xf numFmtId="0" fontId="10" fillId="5" borderId="41" xfId="1" applyFont="1" applyFill="1" applyBorder="1" applyAlignment="1">
      <alignment horizontal="center" vertical="center" wrapText="1"/>
    </xf>
    <xf numFmtId="0" fontId="22" fillId="5" borderId="41" xfId="1" applyFont="1" applyFill="1" applyBorder="1" applyAlignment="1">
      <alignment horizontal="center" vertical="center" wrapText="1"/>
    </xf>
    <xf numFmtId="4" fontId="8" fillId="5" borderId="41" xfId="0" applyNumberFormat="1" applyFont="1" applyFill="1" applyBorder="1" applyAlignment="1">
      <alignment horizontal="center" vertical="center" wrapText="1" shrinkToFit="1"/>
    </xf>
    <xf numFmtId="4" fontId="8" fillId="5" borderId="41" xfId="0" applyNumberFormat="1" applyFont="1" applyFill="1" applyBorder="1" applyAlignment="1">
      <alignment horizontal="center" vertical="center" wrapText="1"/>
    </xf>
    <xf numFmtId="0" fontId="11" fillId="5" borderId="41" xfId="1" applyFont="1" applyFill="1" applyBorder="1" applyAlignment="1">
      <alignment horizontal="center" vertical="center" wrapText="1"/>
    </xf>
    <xf numFmtId="4" fontId="13" fillId="6" borderId="55" xfId="0" applyNumberFormat="1" applyFont="1" applyFill="1" applyBorder="1" applyAlignment="1">
      <alignment horizontal="right" vertical="center" shrinkToFit="1"/>
    </xf>
    <xf numFmtId="4" fontId="13" fillId="6" borderId="56" xfId="0" applyNumberFormat="1" applyFont="1" applyFill="1" applyBorder="1" applyAlignment="1">
      <alignment horizontal="right" vertical="center" shrinkToFit="1"/>
    </xf>
    <xf numFmtId="4" fontId="13" fillId="6" borderId="57" xfId="0" applyNumberFormat="1" applyFont="1" applyFill="1" applyBorder="1" applyAlignment="1">
      <alignment horizontal="right" vertical="center" shrinkToFit="1"/>
    </xf>
    <xf numFmtId="4" fontId="13" fillId="6" borderId="40" xfId="0" applyNumberFormat="1" applyFont="1" applyFill="1" applyBorder="1" applyAlignment="1">
      <alignment horizontal="right" vertical="center" shrinkToFit="1"/>
    </xf>
    <xf numFmtId="4" fontId="20" fillId="6" borderId="18" xfId="0" applyNumberFormat="1" applyFont="1" applyFill="1" applyBorder="1" applyAlignment="1">
      <alignment horizontal="right" vertical="center" shrinkToFit="1"/>
    </xf>
    <xf numFmtId="4" fontId="6" fillId="4" borderId="35" xfId="0" applyNumberFormat="1" applyFont="1" applyFill="1" applyBorder="1" applyAlignment="1">
      <alignment horizontal="center" vertical="center" wrapText="1" shrinkToFit="1"/>
    </xf>
    <xf numFmtId="0" fontId="9" fillId="5" borderId="57" xfId="1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49" fontId="13" fillId="3" borderId="21" xfId="0" applyNumberFormat="1" applyFont="1" applyFill="1" applyBorder="1" applyAlignment="1">
      <alignment horizontal="left" vertical="center" wrapText="1"/>
    </xf>
    <xf numFmtId="4" fontId="6" fillId="4" borderId="20" xfId="0" applyNumberFormat="1" applyFont="1" applyFill="1" applyBorder="1" applyAlignment="1">
      <alignment horizontal="center" vertical="center" wrapText="1"/>
    </xf>
    <xf numFmtId="4" fontId="6" fillId="4" borderId="27" xfId="0" applyNumberFormat="1" applyFont="1" applyFill="1" applyBorder="1" applyAlignment="1">
      <alignment horizontal="center" vertical="center" wrapText="1"/>
    </xf>
    <xf numFmtId="4" fontId="7" fillId="3" borderId="35" xfId="0" applyNumberFormat="1" applyFont="1" applyFill="1" applyBorder="1" applyAlignment="1">
      <alignment horizontal="center" vertical="center" wrapText="1"/>
    </xf>
    <xf numFmtId="4" fontId="7" fillId="3" borderId="41" xfId="0" applyNumberFormat="1" applyFont="1" applyFill="1" applyBorder="1" applyAlignment="1">
      <alignment horizontal="center" vertical="center" wrapText="1"/>
    </xf>
    <xf numFmtId="4" fontId="7" fillId="3" borderId="18" xfId="0" applyNumberFormat="1" applyFont="1" applyFill="1" applyBorder="1" applyAlignment="1">
      <alignment horizontal="center" vertical="center" wrapText="1"/>
    </xf>
    <xf numFmtId="4" fontId="7" fillId="3" borderId="26" xfId="0" applyNumberFormat="1" applyFont="1" applyFill="1" applyBorder="1" applyAlignment="1">
      <alignment horizontal="center" vertical="center" wrapText="1"/>
    </xf>
    <xf numFmtId="4" fontId="6" fillId="4" borderId="30" xfId="0" applyNumberFormat="1" applyFont="1" applyFill="1" applyBorder="1" applyAlignment="1">
      <alignment horizontal="center" vertical="center" wrapText="1"/>
    </xf>
    <xf numFmtId="4" fontId="6" fillId="4" borderId="37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4" fontId="3" fillId="4" borderId="35" xfId="0" applyNumberFormat="1" applyFont="1" applyFill="1" applyBorder="1" applyAlignment="1">
      <alignment horizontal="center" vertical="center"/>
    </xf>
    <xf numFmtId="4" fontId="3" fillId="4" borderId="35" xfId="0" applyNumberFormat="1" applyFont="1" applyFill="1" applyBorder="1" applyAlignment="1">
      <alignment horizontal="center" vertical="center" wrapText="1"/>
    </xf>
    <xf numFmtId="0" fontId="7" fillId="3" borderId="56" xfId="1" applyFont="1" applyFill="1" applyBorder="1" applyAlignment="1">
      <alignment horizontal="center" vertical="center" wrapText="1"/>
    </xf>
    <xf numFmtId="0" fontId="7" fillId="3" borderId="35" xfId="1" applyFont="1" applyFill="1" applyBorder="1" applyAlignment="1">
      <alignment horizontal="center" vertical="center" wrapText="1"/>
    </xf>
    <xf numFmtId="4" fontId="6" fillId="4" borderId="35" xfId="0" applyNumberFormat="1" applyFont="1" applyFill="1" applyBorder="1" applyAlignment="1">
      <alignment horizontal="center" vertical="center" wrapText="1"/>
    </xf>
    <xf numFmtId="4" fontId="6" fillId="4" borderId="41" xfId="0" applyNumberFormat="1" applyFont="1" applyFill="1" applyBorder="1" applyAlignment="1">
      <alignment horizontal="center" vertical="center" wrapText="1"/>
    </xf>
    <xf numFmtId="0" fontId="8" fillId="3" borderId="35" xfId="1" applyFont="1" applyFill="1" applyBorder="1" applyAlignment="1">
      <alignment horizontal="center" vertical="center" wrapText="1"/>
    </xf>
    <xf numFmtId="0" fontId="8" fillId="3" borderId="41" xfId="1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4" fontId="3" fillId="4" borderId="56" xfId="0" applyNumberFormat="1" applyFont="1" applyFill="1" applyBorder="1" applyAlignment="1">
      <alignment horizontal="center" vertical="center"/>
    </xf>
    <xf numFmtId="4" fontId="3" fillId="4" borderId="34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4" fontId="3" fillId="4" borderId="4" xfId="0" applyNumberFormat="1" applyFont="1" applyFill="1" applyBorder="1" applyAlignment="1">
      <alignment horizontal="center" vertical="center"/>
    </xf>
    <xf numFmtId="4" fontId="3" fillId="4" borderId="5" xfId="0" applyNumberFormat="1" applyFont="1" applyFill="1" applyBorder="1" applyAlignment="1">
      <alignment horizontal="center" vertical="center"/>
    </xf>
    <xf numFmtId="4" fontId="3" fillId="4" borderId="22" xfId="0" applyNumberFormat="1" applyFont="1" applyFill="1" applyBorder="1" applyAlignment="1">
      <alignment horizontal="center" vertical="center"/>
    </xf>
    <xf numFmtId="4" fontId="3" fillId="4" borderId="7" xfId="0" applyNumberFormat="1" applyFont="1" applyFill="1" applyBorder="1" applyAlignment="1">
      <alignment horizontal="center" vertical="center"/>
    </xf>
    <xf numFmtId="4" fontId="3" fillId="4" borderId="8" xfId="0" applyNumberFormat="1" applyFont="1" applyFill="1" applyBorder="1" applyAlignment="1">
      <alignment horizontal="center" vertical="center"/>
    </xf>
    <xf numFmtId="4" fontId="3" fillId="4" borderId="9" xfId="0" applyNumberFormat="1" applyFont="1" applyFill="1" applyBorder="1" applyAlignment="1">
      <alignment horizontal="center" vertical="center"/>
    </xf>
    <xf numFmtId="4" fontId="3" fillId="4" borderId="4" xfId="0" applyNumberFormat="1" applyFont="1" applyFill="1" applyBorder="1" applyAlignment="1">
      <alignment horizontal="center" vertical="center" wrapText="1"/>
    </xf>
    <xf numFmtId="4" fontId="3" fillId="4" borderId="5" xfId="0" applyNumberFormat="1" applyFont="1" applyFill="1" applyBorder="1" applyAlignment="1">
      <alignment horizontal="center" vertical="center" wrapText="1"/>
    </xf>
    <xf numFmtId="4" fontId="3" fillId="4" borderId="6" xfId="0" applyNumberFormat="1" applyFont="1" applyFill="1" applyBorder="1" applyAlignment="1">
      <alignment horizontal="center" vertical="center" wrapText="1"/>
    </xf>
    <xf numFmtId="0" fontId="7" fillId="3" borderId="16" xfId="1" applyFont="1" applyFill="1" applyBorder="1" applyAlignment="1">
      <alignment horizontal="center" vertical="center" wrapText="1"/>
    </xf>
    <xf numFmtId="0" fontId="7" fillId="3" borderId="18" xfId="1" applyFont="1" applyFill="1" applyBorder="1" applyAlignment="1">
      <alignment horizontal="center" vertical="center" wrapText="1"/>
    </xf>
    <xf numFmtId="0" fontId="8" fillId="3" borderId="30" xfId="1" applyFont="1" applyFill="1" applyBorder="1" applyAlignment="1">
      <alignment horizontal="center" vertical="center" wrapText="1"/>
    </xf>
    <xf numFmtId="0" fontId="8" fillId="3" borderId="37" xfId="1" applyFont="1" applyFill="1" applyBorder="1" applyAlignment="1">
      <alignment horizontal="center" vertical="center" wrapText="1"/>
    </xf>
    <xf numFmtId="0" fontId="7" fillId="3" borderId="26" xfId="1" applyFont="1" applyFill="1" applyBorder="1" applyAlignment="1">
      <alignment horizontal="center" vertical="center" wrapText="1"/>
    </xf>
    <xf numFmtId="4" fontId="7" fillId="3" borderId="16" xfId="0" applyNumberFormat="1" applyFont="1" applyFill="1" applyBorder="1" applyAlignment="1">
      <alignment horizontal="center" vertical="center"/>
    </xf>
    <xf numFmtId="4" fontId="7" fillId="3" borderId="18" xfId="0" applyNumberFormat="1" applyFont="1" applyFill="1" applyBorder="1" applyAlignment="1">
      <alignment horizontal="center" vertical="center"/>
    </xf>
    <xf numFmtId="4" fontId="7" fillId="3" borderId="30" xfId="0" applyNumberFormat="1" applyFont="1" applyFill="1" applyBorder="1" applyAlignment="1">
      <alignment horizontal="center" vertical="center" wrapText="1"/>
    </xf>
    <xf numFmtId="4" fontId="7" fillId="3" borderId="37" xfId="0" applyNumberFormat="1" applyFont="1" applyFill="1" applyBorder="1" applyAlignment="1">
      <alignment horizontal="center" vertical="center" wrapText="1"/>
    </xf>
    <xf numFmtId="4" fontId="7" fillId="3" borderId="16" xfId="0" applyNumberFormat="1" applyFont="1" applyFill="1" applyBorder="1" applyAlignment="1">
      <alignment horizontal="center" vertical="center" wrapText="1"/>
    </xf>
    <xf numFmtId="4" fontId="7" fillId="3" borderId="36" xfId="0" applyNumberFormat="1" applyFont="1" applyFill="1" applyBorder="1" applyAlignment="1">
      <alignment horizontal="center" vertical="center" wrapText="1"/>
    </xf>
    <xf numFmtId="4" fontId="6" fillId="4" borderId="34" xfId="0" applyNumberFormat="1" applyFont="1" applyFill="1" applyBorder="1" applyAlignment="1">
      <alignment horizontal="center" vertical="center" wrapText="1"/>
    </xf>
    <xf numFmtId="4" fontId="6" fillId="4" borderId="42" xfId="0" applyNumberFormat="1" applyFont="1" applyFill="1" applyBorder="1" applyAlignment="1">
      <alignment horizontal="center" vertical="center" wrapText="1"/>
    </xf>
    <xf numFmtId="4" fontId="3" fillId="7" borderId="56" xfId="0" applyNumberFormat="1" applyFont="1" applyFill="1" applyBorder="1" applyAlignment="1">
      <alignment horizontal="center" vertical="center"/>
    </xf>
    <xf numFmtId="4" fontId="3" fillId="7" borderId="35" xfId="0" applyNumberFormat="1" applyFont="1" applyFill="1" applyBorder="1" applyAlignment="1">
      <alignment horizontal="center" vertical="center"/>
    </xf>
    <xf numFmtId="4" fontId="6" fillId="4" borderId="51" xfId="0" applyNumberFormat="1" applyFont="1" applyFill="1" applyBorder="1" applyAlignment="1">
      <alignment horizontal="center" vertical="center" wrapText="1"/>
    </xf>
    <xf numFmtId="0" fontId="7" fillId="3" borderId="17" xfId="1" applyFont="1" applyFill="1" applyBorder="1" applyAlignment="1">
      <alignment horizontal="center" vertical="center" wrapText="1"/>
    </xf>
    <xf numFmtId="0" fontId="7" fillId="3" borderId="40" xfId="1" applyFont="1" applyFill="1" applyBorder="1" applyAlignment="1">
      <alignment horizontal="center" vertical="center" wrapText="1"/>
    </xf>
    <xf numFmtId="0" fontId="7" fillId="3" borderId="30" xfId="1" applyFont="1" applyFill="1" applyBorder="1" applyAlignment="1">
      <alignment horizontal="center" vertical="center" wrapText="1"/>
    </xf>
    <xf numFmtId="4" fontId="6" fillId="4" borderId="52" xfId="0" applyNumberFormat="1" applyFont="1" applyFill="1" applyBorder="1" applyAlignment="1">
      <alignment horizontal="center" vertical="center" wrapText="1"/>
    </xf>
    <xf numFmtId="0" fontId="7" fillId="3" borderId="41" xfId="1" applyFont="1" applyFill="1" applyBorder="1" applyAlignment="1">
      <alignment horizontal="center" vertical="center" wrapText="1"/>
    </xf>
    <xf numFmtId="0" fontId="19" fillId="3" borderId="18" xfId="1" applyFont="1" applyFill="1" applyBorder="1" applyAlignment="1">
      <alignment horizontal="center" vertical="center" wrapText="1"/>
    </xf>
    <xf numFmtId="0" fontId="19" fillId="3" borderId="26" xfId="1" applyFont="1" applyFill="1" applyBorder="1" applyAlignment="1">
      <alignment horizontal="center" vertical="center" wrapText="1"/>
    </xf>
    <xf numFmtId="0" fontId="19" fillId="3" borderId="35" xfId="1" applyFont="1" applyFill="1" applyBorder="1" applyAlignment="1">
      <alignment horizontal="center" vertical="center" wrapText="1"/>
    </xf>
    <xf numFmtId="0" fontId="19" fillId="3" borderId="41" xfId="1" applyFont="1" applyFill="1" applyBorder="1" applyAlignment="1">
      <alignment horizontal="center" vertical="center" wrapText="1"/>
    </xf>
    <xf numFmtId="4" fontId="7" fillId="3" borderId="35" xfId="0" applyNumberFormat="1" applyFont="1" applyFill="1" applyBorder="1" applyAlignment="1">
      <alignment horizontal="center" vertical="center"/>
    </xf>
  </cellXfs>
  <cellStyles count="6">
    <cellStyle name="Euro" xfId="2"/>
    <cellStyle name="Normal" xfId="0" builtinId="0"/>
    <cellStyle name="Normal 2" xfId="5"/>
    <cellStyle name="Normal 2 2" xfId="3"/>
    <cellStyle name="Normal 5" xfId="4"/>
    <cellStyle name="Normal_Print acte 21.10.2011" xfId="1"/>
  </cellStyles>
  <dxfs count="0"/>
  <tableStyles count="0" defaultTableStyle="TableStyleMedium9" defaultPivotStyle="PivotStyleLight16"/>
  <colors>
    <mruColors>
      <color rgb="FF2DFF8C"/>
      <color rgb="FFCC99FF"/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AH67"/>
  <sheetViews>
    <sheetView tabSelected="1" topLeftCell="A34" zoomScaleNormal="100" workbookViewId="0">
      <pane xSplit="2" topLeftCell="V1" activePane="topRight" state="frozen"/>
      <selection pane="topRight" activeCell="A18" sqref="A18:XFD19"/>
    </sheetView>
  </sheetViews>
  <sheetFormatPr defaultColWidth="1.28515625" defaultRowHeight="12" customHeight="1"/>
  <cols>
    <col min="1" max="1" width="1.28515625" style="7" customWidth="1"/>
    <col min="2" max="2" width="17.140625" style="7" customWidth="1"/>
    <col min="3" max="3" width="9.7109375" style="7" customWidth="1"/>
    <col min="4" max="4" width="13.140625" style="7" customWidth="1"/>
    <col min="5" max="6" width="11.85546875" style="7" customWidth="1"/>
    <col min="7" max="7" width="13.7109375" style="7" customWidth="1"/>
    <col min="8" max="8" width="13.5703125" style="7" customWidth="1"/>
    <col min="9" max="9" width="11.85546875" style="7" customWidth="1"/>
    <col min="10" max="10" width="12.5703125" style="7" customWidth="1"/>
    <col min="11" max="11" width="11.7109375" style="7" customWidth="1"/>
    <col min="12" max="17" width="17.140625" style="7" customWidth="1"/>
    <col min="18" max="18" width="10.140625" style="7" customWidth="1"/>
    <col min="19" max="19" width="11.7109375" style="7" customWidth="1"/>
    <col min="20" max="20" width="14.85546875" style="7" customWidth="1"/>
    <col min="21" max="21" width="19.85546875" style="7" customWidth="1"/>
    <col min="22" max="22" width="11.7109375" style="7" customWidth="1"/>
    <col min="23" max="23" width="17.140625" style="7" customWidth="1"/>
    <col min="24" max="24" width="12.140625" style="7" customWidth="1"/>
    <col min="25" max="25" width="17.140625" style="7" customWidth="1"/>
    <col min="26" max="26" width="9.7109375" style="7" customWidth="1"/>
    <col min="27" max="27" width="17.140625" style="7" customWidth="1"/>
    <col min="28" max="28" width="9.7109375" style="7" customWidth="1"/>
    <col min="29" max="30" width="17.140625" style="7" customWidth="1"/>
    <col min="31" max="32" width="9.7109375" style="7" customWidth="1"/>
    <col min="33" max="33" width="11.7109375" style="7" customWidth="1"/>
    <col min="34" max="34" width="9.85546875" style="9" customWidth="1"/>
    <col min="35" max="16384" width="1.28515625" style="7"/>
  </cols>
  <sheetData>
    <row r="1" spans="1:34" s="2" customForma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7"/>
    </row>
    <row r="2" spans="1:34" s="4" customFormat="1" ht="18">
      <c r="A2" s="3"/>
      <c r="B2" s="121" t="s">
        <v>49</v>
      </c>
      <c r="C2" s="132" t="s">
        <v>72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4"/>
      <c r="AH2" s="46"/>
    </row>
    <row r="3" spans="1:34" s="4" customFormat="1" ht="10.5" customHeight="1">
      <c r="A3" s="3"/>
      <c r="B3" s="122"/>
      <c r="C3" s="135" t="s">
        <v>0</v>
      </c>
      <c r="D3" s="124"/>
      <c r="E3" s="124"/>
      <c r="F3" s="124"/>
      <c r="G3" s="124"/>
      <c r="H3" s="124"/>
      <c r="I3" s="124"/>
      <c r="J3" s="124"/>
      <c r="K3" s="124"/>
      <c r="L3" s="124" t="s">
        <v>27</v>
      </c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36"/>
      <c r="AH3" s="46"/>
    </row>
    <row r="4" spans="1:34" s="2" customFormat="1" ht="33.75" customHeight="1">
      <c r="A4" s="1"/>
      <c r="B4" s="122"/>
      <c r="C4" s="135"/>
      <c r="D4" s="124"/>
      <c r="E4" s="124"/>
      <c r="F4" s="124"/>
      <c r="G4" s="124"/>
      <c r="H4" s="124"/>
      <c r="I4" s="124"/>
      <c r="J4" s="124"/>
      <c r="K4" s="124"/>
      <c r="L4" s="124" t="s">
        <v>28</v>
      </c>
      <c r="M4" s="124"/>
      <c r="N4" s="124"/>
      <c r="O4" s="124"/>
      <c r="P4" s="124"/>
      <c r="Q4" s="124"/>
      <c r="R4" s="124"/>
      <c r="S4" s="124"/>
      <c r="T4" s="125" t="s">
        <v>29</v>
      </c>
      <c r="U4" s="125"/>
      <c r="V4" s="125"/>
      <c r="W4" s="94" t="s">
        <v>30</v>
      </c>
      <c r="X4" s="124" t="s">
        <v>31</v>
      </c>
      <c r="Y4" s="124"/>
      <c r="Z4" s="124"/>
      <c r="AA4" s="124"/>
      <c r="AB4" s="124"/>
      <c r="AC4" s="124"/>
      <c r="AD4" s="124"/>
      <c r="AE4" s="124"/>
      <c r="AF4" s="124"/>
      <c r="AG4" s="136"/>
      <c r="AH4" s="47"/>
    </row>
    <row r="5" spans="1:34" s="2" customFormat="1" ht="12" customHeight="1">
      <c r="A5" s="1"/>
      <c r="B5" s="122"/>
      <c r="C5" s="126" t="s">
        <v>4</v>
      </c>
      <c r="D5" s="127"/>
      <c r="E5" s="127"/>
      <c r="F5" s="127"/>
      <c r="G5" s="127" t="s">
        <v>51</v>
      </c>
      <c r="H5" s="175" t="s">
        <v>38</v>
      </c>
      <c r="I5" s="127" t="s">
        <v>52</v>
      </c>
      <c r="J5" s="130" t="s">
        <v>47</v>
      </c>
      <c r="K5" s="128" t="s">
        <v>32</v>
      </c>
      <c r="L5" s="127" t="s">
        <v>5</v>
      </c>
      <c r="M5" s="127"/>
      <c r="N5" s="127"/>
      <c r="O5" s="127"/>
      <c r="P5" s="127" t="s">
        <v>6</v>
      </c>
      <c r="Q5" s="127"/>
      <c r="R5" s="127"/>
      <c r="S5" s="128" t="s">
        <v>33</v>
      </c>
      <c r="T5" s="115" t="s">
        <v>7</v>
      </c>
      <c r="U5" s="115" t="s">
        <v>8</v>
      </c>
      <c r="V5" s="128" t="s">
        <v>34</v>
      </c>
      <c r="W5" s="128" t="s">
        <v>36</v>
      </c>
      <c r="X5" s="177" t="s">
        <v>37</v>
      </c>
      <c r="Y5" s="177"/>
      <c r="Z5" s="177"/>
      <c r="AA5" s="115" t="s">
        <v>43</v>
      </c>
      <c r="AB5" s="115" t="s">
        <v>44</v>
      </c>
      <c r="AC5" s="115" t="s">
        <v>45</v>
      </c>
      <c r="AD5" s="115" t="s">
        <v>40</v>
      </c>
      <c r="AE5" s="115" t="s">
        <v>42</v>
      </c>
      <c r="AF5" s="115" t="s">
        <v>41</v>
      </c>
      <c r="AG5" s="163" t="s">
        <v>35</v>
      </c>
      <c r="AH5" s="47"/>
    </row>
    <row r="6" spans="1:34" s="2" customFormat="1" ht="50.25" thickBot="1">
      <c r="A6" s="1"/>
      <c r="B6" s="123"/>
      <c r="C6" s="110" t="s">
        <v>9</v>
      </c>
      <c r="D6" s="98" t="s">
        <v>48</v>
      </c>
      <c r="E6" s="99" t="s">
        <v>46</v>
      </c>
      <c r="F6" s="100" t="s">
        <v>10</v>
      </c>
      <c r="G6" s="172"/>
      <c r="H6" s="176"/>
      <c r="I6" s="172"/>
      <c r="J6" s="131"/>
      <c r="K6" s="129"/>
      <c r="L6" s="64" t="s">
        <v>11</v>
      </c>
      <c r="M6" s="64" t="s">
        <v>12</v>
      </c>
      <c r="N6" s="64" t="s">
        <v>13</v>
      </c>
      <c r="O6" s="100" t="s">
        <v>14</v>
      </c>
      <c r="P6" s="101" t="s">
        <v>15</v>
      </c>
      <c r="Q6" s="101" t="s">
        <v>16</v>
      </c>
      <c r="R6" s="100" t="s">
        <v>17</v>
      </c>
      <c r="S6" s="129"/>
      <c r="T6" s="116"/>
      <c r="U6" s="116"/>
      <c r="V6" s="129"/>
      <c r="W6" s="129"/>
      <c r="X6" s="102" t="s">
        <v>19</v>
      </c>
      <c r="Y6" s="102" t="s">
        <v>18</v>
      </c>
      <c r="Z6" s="103" t="s">
        <v>20</v>
      </c>
      <c r="AA6" s="116"/>
      <c r="AB6" s="116"/>
      <c r="AC6" s="116"/>
      <c r="AD6" s="116"/>
      <c r="AE6" s="116"/>
      <c r="AF6" s="116"/>
      <c r="AG6" s="164"/>
      <c r="AH6" s="47"/>
    </row>
    <row r="7" spans="1:34" ht="11.25">
      <c r="A7" s="6"/>
      <c r="B7" s="44" t="s">
        <v>50</v>
      </c>
      <c r="C7" s="107">
        <v>96617630.099545687</v>
      </c>
      <c r="D7" s="17">
        <v>53758842.905308992</v>
      </c>
      <c r="E7" s="49">
        <v>1462526.9951453113</v>
      </c>
      <c r="F7" s="59">
        <f>C7+D7+E7</f>
        <v>151839000</v>
      </c>
      <c r="G7" s="107">
        <v>185103340</v>
      </c>
      <c r="H7" s="108">
        <v>0</v>
      </c>
      <c r="I7" s="17">
        <v>580140</v>
      </c>
      <c r="J7" s="49">
        <v>1336000</v>
      </c>
      <c r="K7" s="59">
        <f>F7+G7+I7+J7</f>
        <v>338858480</v>
      </c>
      <c r="L7" s="107">
        <v>11614009.305062627</v>
      </c>
      <c r="M7" s="17">
        <v>6897652.4041245701</v>
      </c>
      <c r="N7" s="49">
        <v>17237998.290812802</v>
      </c>
      <c r="O7" s="59">
        <f>L7+M7+N7</f>
        <v>35749660</v>
      </c>
      <c r="P7" s="107">
        <v>3455800</v>
      </c>
      <c r="Q7" s="49">
        <v>210810</v>
      </c>
      <c r="R7" s="59">
        <f>P7+Q7</f>
        <v>3666610</v>
      </c>
      <c r="S7" s="59">
        <f t="shared" ref="S7:S8" si="0">O7+R7</f>
        <v>39416270</v>
      </c>
      <c r="T7" s="107">
        <v>52019108</v>
      </c>
      <c r="U7" s="49">
        <v>9328834</v>
      </c>
      <c r="V7" s="59">
        <f t="shared" ref="V7:V9" si="1">T7+U7</f>
        <v>61347942</v>
      </c>
      <c r="W7" s="59">
        <v>2099610</v>
      </c>
      <c r="X7" s="107">
        <v>270540</v>
      </c>
      <c r="Y7" s="49">
        <v>99880</v>
      </c>
      <c r="Z7" s="59">
        <f>X7+Y7</f>
        <v>370420</v>
      </c>
      <c r="AA7" s="107">
        <v>63000</v>
      </c>
      <c r="AB7" s="17">
        <v>0</v>
      </c>
      <c r="AC7" s="17">
        <v>251280</v>
      </c>
      <c r="AD7" s="17">
        <v>3136360</v>
      </c>
      <c r="AE7" s="17">
        <v>23820</v>
      </c>
      <c r="AF7" s="49">
        <v>0</v>
      </c>
      <c r="AG7" s="59">
        <f>Z7+AA7+AB7+AC7+AD7+AE7+AF7</f>
        <v>3844880</v>
      </c>
      <c r="AH7" s="28"/>
    </row>
    <row r="8" spans="1:34" ht="11.25">
      <c r="A8" s="6"/>
      <c r="B8" s="43" t="s">
        <v>70</v>
      </c>
      <c r="C8" s="105">
        <v>0</v>
      </c>
      <c r="D8" s="20">
        <v>0</v>
      </c>
      <c r="E8" s="23">
        <v>0</v>
      </c>
      <c r="F8" s="60">
        <f t="shared" ref="F8:F9" si="2">C8+D8+E8</f>
        <v>0</v>
      </c>
      <c r="G8" s="105">
        <v>0</v>
      </c>
      <c r="H8" s="95">
        <v>0</v>
      </c>
      <c r="I8" s="20">
        <v>0</v>
      </c>
      <c r="J8" s="23">
        <v>0</v>
      </c>
      <c r="K8" s="60">
        <f t="shared" ref="K8:K9" si="3">F8+G8+I8+J8</f>
        <v>0</v>
      </c>
      <c r="L8" s="105">
        <v>5887823.354119258</v>
      </c>
      <c r="M8" s="20">
        <v>3353769.737495332</v>
      </c>
      <c r="N8" s="23">
        <v>8691516.9083854072</v>
      </c>
      <c r="O8" s="60">
        <f>L8+M8+N8</f>
        <v>17933109.999999996</v>
      </c>
      <c r="P8" s="105">
        <v>212474</v>
      </c>
      <c r="Q8" s="23">
        <v>61326</v>
      </c>
      <c r="R8" s="60">
        <f>P8+Q8</f>
        <v>273800</v>
      </c>
      <c r="S8" s="60">
        <f t="shared" si="0"/>
        <v>18206909.999999996</v>
      </c>
      <c r="T8" s="105">
        <v>9947000</v>
      </c>
      <c r="U8" s="23">
        <v>13219417</v>
      </c>
      <c r="V8" s="60">
        <f t="shared" si="1"/>
        <v>23166417</v>
      </c>
      <c r="W8" s="60">
        <v>224853</v>
      </c>
      <c r="X8" s="105">
        <v>49371</v>
      </c>
      <c r="Y8" s="23">
        <v>51406</v>
      </c>
      <c r="Z8" s="60">
        <f t="shared" ref="Z8:Z9" si="4">X8+Y8</f>
        <v>100777</v>
      </c>
      <c r="AA8" s="105">
        <v>15049</v>
      </c>
      <c r="AB8" s="20">
        <v>0</v>
      </c>
      <c r="AC8" s="20">
        <v>0</v>
      </c>
      <c r="AD8" s="20">
        <v>0</v>
      </c>
      <c r="AE8" s="20">
        <v>0</v>
      </c>
      <c r="AF8" s="23">
        <v>0</v>
      </c>
      <c r="AG8" s="60">
        <f>Z8+AA8+AB8+AC8+AD8+AE8+AF8</f>
        <v>115826</v>
      </c>
      <c r="AH8" s="28"/>
    </row>
    <row r="9" spans="1:34" thickBot="1">
      <c r="A9" s="6"/>
      <c r="B9" s="55" t="s">
        <v>71</v>
      </c>
      <c r="C9" s="106">
        <v>0</v>
      </c>
      <c r="D9" s="14">
        <v>0</v>
      </c>
      <c r="E9" s="38">
        <v>0</v>
      </c>
      <c r="F9" s="65">
        <f t="shared" si="2"/>
        <v>0</v>
      </c>
      <c r="G9" s="106">
        <v>0</v>
      </c>
      <c r="H9" s="96">
        <v>0</v>
      </c>
      <c r="I9" s="14">
        <v>0</v>
      </c>
      <c r="J9" s="38">
        <v>0</v>
      </c>
      <c r="K9" s="65">
        <f t="shared" si="3"/>
        <v>0</v>
      </c>
      <c r="L9" s="106">
        <v>0</v>
      </c>
      <c r="M9" s="14">
        <v>0</v>
      </c>
      <c r="N9" s="38">
        <v>0</v>
      </c>
      <c r="O9" s="65">
        <f>L9+M9+N9</f>
        <v>0</v>
      </c>
      <c r="P9" s="106">
        <v>0</v>
      </c>
      <c r="Q9" s="38">
        <v>0</v>
      </c>
      <c r="R9" s="65">
        <f>P9+Q9</f>
        <v>0</v>
      </c>
      <c r="S9" s="65">
        <f t="shared" ref="S9" si="5">O9+R9</f>
        <v>0</v>
      </c>
      <c r="T9" s="106">
        <v>0</v>
      </c>
      <c r="U9" s="38">
        <v>0</v>
      </c>
      <c r="V9" s="65">
        <f t="shared" si="1"/>
        <v>0</v>
      </c>
      <c r="W9" s="65">
        <v>0</v>
      </c>
      <c r="X9" s="106">
        <v>0</v>
      </c>
      <c r="Y9" s="38">
        <v>0</v>
      </c>
      <c r="Z9" s="65">
        <f t="shared" si="4"/>
        <v>0</v>
      </c>
      <c r="AA9" s="106">
        <v>0</v>
      </c>
      <c r="AB9" s="14">
        <v>241560</v>
      </c>
      <c r="AC9" s="14">
        <v>0</v>
      </c>
      <c r="AD9" s="14">
        <v>0</v>
      </c>
      <c r="AE9" s="14">
        <v>0</v>
      </c>
      <c r="AF9" s="38">
        <v>0</v>
      </c>
      <c r="AG9" s="65">
        <f t="shared" ref="AG9" si="6">Z9+AA9+AB9+AC9+AD9+AE9+AF9</f>
        <v>241560</v>
      </c>
      <c r="AH9" s="28"/>
    </row>
    <row r="10" spans="1:34" s="9" customFormat="1" thickBot="1">
      <c r="A10" s="8"/>
      <c r="B10" s="35" t="s">
        <v>23</v>
      </c>
      <c r="C10" s="88">
        <f>SUM(C7:C9)</f>
        <v>96617630.099545687</v>
      </c>
      <c r="D10" s="24">
        <f t="shared" ref="D10:AF10" si="7">SUM(D7:D9)</f>
        <v>53758842.905308992</v>
      </c>
      <c r="E10" s="42">
        <f t="shared" si="7"/>
        <v>1462526.9951453113</v>
      </c>
      <c r="F10" s="66">
        <f t="shared" si="7"/>
        <v>151839000</v>
      </c>
      <c r="G10" s="88">
        <f t="shared" si="7"/>
        <v>185103340</v>
      </c>
      <c r="H10" s="24">
        <f t="shared" si="7"/>
        <v>0</v>
      </c>
      <c r="I10" s="24">
        <f t="shared" si="7"/>
        <v>580140</v>
      </c>
      <c r="J10" s="42">
        <f t="shared" si="7"/>
        <v>1336000</v>
      </c>
      <c r="K10" s="66">
        <f t="shared" si="7"/>
        <v>338858480</v>
      </c>
      <c r="L10" s="88">
        <f t="shared" si="7"/>
        <v>17501832.659181885</v>
      </c>
      <c r="M10" s="24">
        <f t="shared" si="7"/>
        <v>10251422.141619902</v>
      </c>
      <c r="N10" s="42">
        <f t="shared" si="7"/>
        <v>25929515.199198209</v>
      </c>
      <c r="O10" s="66">
        <f t="shared" si="7"/>
        <v>53682770</v>
      </c>
      <c r="P10" s="88">
        <f t="shared" si="7"/>
        <v>3668274</v>
      </c>
      <c r="Q10" s="42">
        <f t="shared" si="7"/>
        <v>272136</v>
      </c>
      <c r="R10" s="66">
        <f>SUM(R7:R9)</f>
        <v>3940410</v>
      </c>
      <c r="S10" s="66">
        <f t="shared" si="7"/>
        <v>57623180</v>
      </c>
      <c r="T10" s="88">
        <f>SUM(T7:T9)</f>
        <v>61966108</v>
      </c>
      <c r="U10" s="42">
        <f t="shared" si="7"/>
        <v>22548251</v>
      </c>
      <c r="V10" s="66">
        <f t="shared" si="7"/>
        <v>84514359</v>
      </c>
      <c r="W10" s="66">
        <f t="shared" si="7"/>
        <v>2324463</v>
      </c>
      <c r="X10" s="88">
        <f t="shared" si="7"/>
        <v>319911</v>
      </c>
      <c r="Y10" s="42">
        <f t="shared" si="7"/>
        <v>151286</v>
      </c>
      <c r="Z10" s="66">
        <f t="shared" si="7"/>
        <v>471197</v>
      </c>
      <c r="AA10" s="88">
        <f t="shared" si="7"/>
        <v>78049</v>
      </c>
      <c r="AB10" s="24">
        <f t="shared" si="7"/>
        <v>241560</v>
      </c>
      <c r="AC10" s="24">
        <f t="shared" si="7"/>
        <v>251280</v>
      </c>
      <c r="AD10" s="24">
        <f t="shared" si="7"/>
        <v>3136360</v>
      </c>
      <c r="AE10" s="24">
        <f t="shared" si="7"/>
        <v>23820</v>
      </c>
      <c r="AF10" s="42">
        <f t="shared" si="7"/>
        <v>0</v>
      </c>
      <c r="AG10" s="66">
        <f>SUM(AG7:AG9)</f>
        <v>4202266</v>
      </c>
      <c r="AH10" s="28"/>
    </row>
    <row r="11" spans="1:34" thickBot="1">
      <c r="A11" s="6"/>
      <c r="B11" s="112" t="s">
        <v>70</v>
      </c>
      <c r="C11" s="93">
        <v>0</v>
      </c>
      <c r="D11" s="90">
        <v>0</v>
      </c>
      <c r="E11" s="92">
        <v>0</v>
      </c>
      <c r="F11" s="71">
        <f t="shared" ref="F11" si="8">C11+D11+E11</f>
        <v>0</v>
      </c>
      <c r="G11" s="93">
        <v>0</v>
      </c>
      <c r="H11" s="91">
        <v>0</v>
      </c>
      <c r="I11" s="90">
        <v>0</v>
      </c>
      <c r="J11" s="92">
        <v>0</v>
      </c>
      <c r="K11" s="71">
        <f t="shared" ref="K11" si="9">F11+G11+I11+J11</f>
        <v>0</v>
      </c>
      <c r="L11" s="93">
        <v>4441722.5591047788</v>
      </c>
      <c r="M11" s="90">
        <v>2601668.8581153159</v>
      </c>
      <c r="N11" s="92">
        <v>6580551.5827799067</v>
      </c>
      <c r="O11" s="71">
        <f>L11+M11+N11</f>
        <v>13623943.000000002</v>
      </c>
      <c r="P11" s="93">
        <v>3621881</v>
      </c>
      <c r="Q11" s="92">
        <v>256286</v>
      </c>
      <c r="R11" s="71">
        <f>P11+Q11</f>
        <v>3878167</v>
      </c>
      <c r="S11" s="71">
        <f t="shared" ref="S11" si="10">O11+R11</f>
        <v>17502110</v>
      </c>
      <c r="T11" s="93">
        <v>14770994.000000028</v>
      </c>
      <c r="U11" s="92">
        <v>22532803.000000045</v>
      </c>
      <c r="V11" s="71">
        <f t="shared" ref="V11" si="11">T11+U11</f>
        <v>37303797.000000075</v>
      </c>
      <c r="W11" s="71">
        <v>2324463</v>
      </c>
      <c r="X11" s="93">
        <v>300745.00000000035</v>
      </c>
      <c r="Y11" s="92">
        <v>115294.00000000015</v>
      </c>
      <c r="Z11" s="71">
        <f t="shared" ref="Z11" si="12">X11+Y11</f>
        <v>416039.00000000047</v>
      </c>
      <c r="AA11" s="93">
        <v>74211</v>
      </c>
      <c r="AB11" s="90">
        <v>0</v>
      </c>
      <c r="AC11" s="90">
        <v>184269.99999999968</v>
      </c>
      <c r="AD11" s="90">
        <v>2272723.0000000014</v>
      </c>
      <c r="AE11" s="90">
        <v>17463.000000000036</v>
      </c>
      <c r="AF11" s="92">
        <v>0</v>
      </c>
      <c r="AG11" s="71">
        <f t="shared" ref="AG11" si="13">Z11+AA11+AB11+AC11+AD11+AE11+AF11</f>
        <v>2964706.0000000014</v>
      </c>
      <c r="AH11" s="28"/>
    </row>
    <row r="12" spans="1:34" s="9" customFormat="1" thickBot="1">
      <c r="A12" s="8"/>
      <c r="B12" s="35" t="s">
        <v>24</v>
      </c>
      <c r="C12" s="88">
        <f>SUM(C11)</f>
        <v>0</v>
      </c>
      <c r="D12" s="24">
        <f t="shared" ref="D12:AG12" si="14">SUM(D11)</f>
        <v>0</v>
      </c>
      <c r="E12" s="42">
        <f t="shared" si="14"/>
        <v>0</v>
      </c>
      <c r="F12" s="66">
        <f t="shared" si="14"/>
        <v>0</v>
      </c>
      <c r="G12" s="88">
        <f t="shared" si="14"/>
        <v>0</v>
      </c>
      <c r="H12" s="24">
        <f t="shared" si="14"/>
        <v>0</v>
      </c>
      <c r="I12" s="24">
        <f t="shared" si="14"/>
        <v>0</v>
      </c>
      <c r="J12" s="42">
        <f t="shared" si="14"/>
        <v>0</v>
      </c>
      <c r="K12" s="66">
        <f t="shared" si="14"/>
        <v>0</v>
      </c>
      <c r="L12" s="88">
        <f t="shared" si="14"/>
        <v>4441722.5591047788</v>
      </c>
      <c r="M12" s="24">
        <f t="shared" si="14"/>
        <v>2601668.8581153159</v>
      </c>
      <c r="N12" s="42">
        <f t="shared" si="14"/>
        <v>6580551.5827799067</v>
      </c>
      <c r="O12" s="66">
        <f t="shared" si="14"/>
        <v>13623943.000000002</v>
      </c>
      <c r="P12" s="88">
        <f t="shared" si="14"/>
        <v>3621881</v>
      </c>
      <c r="Q12" s="42">
        <f t="shared" si="14"/>
        <v>256286</v>
      </c>
      <c r="R12" s="66">
        <f t="shared" si="14"/>
        <v>3878167</v>
      </c>
      <c r="S12" s="66">
        <f t="shared" si="14"/>
        <v>17502110</v>
      </c>
      <c r="T12" s="88">
        <f t="shared" si="14"/>
        <v>14770994.000000028</v>
      </c>
      <c r="U12" s="42">
        <f t="shared" si="14"/>
        <v>22532803.000000045</v>
      </c>
      <c r="V12" s="66">
        <f t="shared" si="14"/>
        <v>37303797.000000075</v>
      </c>
      <c r="W12" s="66">
        <f t="shared" si="14"/>
        <v>2324463</v>
      </c>
      <c r="X12" s="88">
        <f t="shared" si="14"/>
        <v>300745.00000000035</v>
      </c>
      <c r="Y12" s="42">
        <f t="shared" si="14"/>
        <v>115294.00000000015</v>
      </c>
      <c r="Z12" s="66">
        <f t="shared" si="14"/>
        <v>416039.00000000047</v>
      </c>
      <c r="AA12" s="88">
        <f t="shared" si="14"/>
        <v>74211</v>
      </c>
      <c r="AB12" s="24">
        <f t="shared" si="14"/>
        <v>0</v>
      </c>
      <c r="AC12" s="24">
        <f t="shared" si="14"/>
        <v>184269.99999999968</v>
      </c>
      <c r="AD12" s="24">
        <f t="shared" si="14"/>
        <v>2272723.0000000014</v>
      </c>
      <c r="AE12" s="24">
        <f t="shared" si="14"/>
        <v>17463.000000000036</v>
      </c>
      <c r="AF12" s="42">
        <f t="shared" si="14"/>
        <v>0</v>
      </c>
      <c r="AG12" s="66">
        <f t="shared" si="14"/>
        <v>2964706.0000000014</v>
      </c>
      <c r="AH12" s="28"/>
    </row>
    <row r="13" spans="1:34" thickBot="1">
      <c r="A13" s="6"/>
      <c r="B13" s="112" t="s">
        <v>70</v>
      </c>
      <c r="C13" s="93">
        <v>0</v>
      </c>
      <c r="D13" s="90">
        <v>0</v>
      </c>
      <c r="E13" s="92">
        <v>0</v>
      </c>
      <c r="F13" s="71">
        <f t="shared" ref="F13" si="15">C13+D13+E13</f>
        <v>0</v>
      </c>
      <c r="G13" s="93">
        <v>0</v>
      </c>
      <c r="H13" s="91">
        <v>0</v>
      </c>
      <c r="I13" s="90">
        <v>0</v>
      </c>
      <c r="J13" s="92">
        <v>0</v>
      </c>
      <c r="K13" s="71">
        <f t="shared" ref="K13" si="16">F13+G13+I13+J13</f>
        <v>0</v>
      </c>
      <c r="L13" s="93">
        <v>4441722.5591047788</v>
      </c>
      <c r="M13" s="90">
        <v>2601668.8581153159</v>
      </c>
      <c r="N13" s="92">
        <v>6580551.5827799067</v>
      </c>
      <c r="O13" s="71">
        <f>L13+M13+N13</f>
        <v>13623943.000000002</v>
      </c>
      <c r="P13" s="93">
        <v>3266513</v>
      </c>
      <c r="Q13" s="92">
        <v>157409.00000000029</v>
      </c>
      <c r="R13" s="71">
        <f>P13+Q13</f>
        <v>3423922.0000000005</v>
      </c>
      <c r="S13" s="71">
        <f t="shared" ref="S13" si="17">O13+R13</f>
        <v>17047865.000000004</v>
      </c>
      <c r="T13" s="93">
        <v>14770994.000000028</v>
      </c>
      <c r="U13" s="92">
        <v>22532803.000000045</v>
      </c>
      <c r="V13" s="71">
        <f t="shared" ref="V13" si="18">T13+U13</f>
        <v>37303797.000000075</v>
      </c>
      <c r="W13" s="71">
        <v>772757</v>
      </c>
      <c r="X13" s="93">
        <v>122531.99999999968</v>
      </c>
      <c r="Y13" s="92">
        <v>26520</v>
      </c>
      <c r="Z13" s="71">
        <f t="shared" ref="Z13" si="19">X13+Y13</f>
        <v>149051.99999999968</v>
      </c>
      <c r="AA13" s="93">
        <v>24670</v>
      </c>
      <c r="AB13" s="90">
        <v>0</v>
      </c>
      <c r="AC13" s="90">
        <v>184269.99999999968</v>
      </c>
      <c r="AD13" s="90">
        <v>2272723.0000000014</v>
      </c>
      <c r="AE13" s="90">
        <v>17463.000000000036</v>
      </c>
      <c r="AF13" s="92">
        <v>0</v>
      </c>
      <c r="AG13" s="71">
        <f t="shared" ref="AG13" si="20">Z13+AA13+AB13+AC13+AD13+AE13+AF13</f>
        <v>2648178.0000000009</v>
      </c>
      <c r="AH13" s="28"/>
    </row>
    <row r="14" spans="1:34" s="9" customFormat="1" thickBot="1">
      <c r="A14" s="8"/>
      <c r="B14" s="35" t="s">
        <v>25</v>
      </c>
      <c r="C14" s="88">
        <f>SUM(C13)</f>
        <v>0</v>
      </c>
      <c r="D14" s="24">
        <f t="shared" ref="D14:AG14" si="21">SUM(D13)</f>
        <v>0</v>
      </c>
      <c r="E14" s="42">
        <f t="shared" si="21"/>
        <v>0</v>
      </c>
      <c r="F14" s="66">
        <f t="shared" si="21"/>
        <v>0</v>
      </c>
      <c r="G14" s="88">
        <f t="shared" si="21"/>
        <v>0</v>
      </c>
      <c r="H14" s="24">
        <f t="shared" si="21"/>
        <v>0</v>
      </c>
      <c r="I14" s="24">
        <f t="shared" si="21"/>
        <v>0</v>
      </c>
      <c r="J14" s="42">
        <f t="shared" si="21"/>
        <v>0</v>
      </c>
      <c r="K14" s="66">
        <f t="shared" si="21"/>
        <v>0</v>
      </c>
      <c r="L14" s="88">
        <f t="shared" si="21"/>
        <v>4441722.5591047788</v>
      </c>
      <c r="M14" s="24">
        <f t="shared" si="21"/>
        <v>2601668.8581153159</v>
      </c>
      <c r="N14" s="42">
        <f t="shared" si="21"/>
        <v>6580551.5827799067</v>
      </c>
      <c r="O14" s="66">
        <f t="shared" si="21"/>
        <v>13623943.000000002</v>
      </c>
      <c r="P14" s="88">
        <f t="shared" si="21"/>
        <v>3266513</v>
      </c>
      <c r="Q14" s="42">
        <f t="shared" si="21"/>
        <v>157409.00000000029</v>
      </c>
      <c r="R14" s="66">
        <f t="shared" si="21"/>
        <v>3423922.0000000005</v>
      </c>
      <c r="S14" s="66">
        <f t="shared" si="21"/>
        <v>17047865.000000004</v>
      </c>
      <c r="T14" s="88">
        <f t="shared" si="21"/>
        <v>14770994.000000028</v>
      </c>
      <c r="U14" s="42">
        <f t="shared" si="21"/>
        <v>22532803.000000045</v>
      </c>
      <c r="V14" s="66">
        <f t="shared" si="21"/>
        <v>37303797.000000075</v>
      </c>
      <c r="W14" s="66">
        <f t="shared" si="21"/>
        <v>772757</v>
      </c>
      <c r="X14" s="88">
        <f t="shared" si="21"/>
        <v>122531.99999999968</v>
      </c>
      <c r="Y14" s="42">
        <f t="shared" si="21"/>
        <v>26520</v>
      </c>
      <c r="Z14" s="66">
        <f t="shared" si="21"/>
        <v>149051.99999999968</v>
      </c>
      <c r="AA14" s="88">
        <f t="shared" si="21"/>
        <v>24670</v>
      </c>
      <c r="AB14" s="24">
        <f t="shared" si="21"/>
        <v>0</v>
      </c>
      <c r="AC14" s="24">
        <f t="shared" si="21"/>
        <v>184269.99999999968</v>
      </c>
      <c r="AD14" s="24">
        <f t="shared" si="21"/>
        <v>2272723.0000000014</v>
      </c>
      <c r="AE14" s="24">
        <f t="shared" si="21"/>
        <v>17463.000000000036</v>
      </c>
      <c r="AF14" s="42">
        <f t="shared" si="21"/>
        <v>0</v>
      </c>
      <c r="AG14" s="66">
        <f t="shared" si="21"/>
        <v>2648178.0000000009</v>
      </c>
      <c r="AH14" s="28"/>
    </row>
    <row r="15" spans="1:34" thickBot="1">
      <c r="A15" s="6"/>
      <c r="B15" s="112" t="s">
        <v>70</v>
      </c>
      <c r="C15" s="93">
        <v>0</v>
      </c>
      <c r="D15" s="90">
        <v>0</v>
      </c>
      <c r="E15" s="92">
        <v>0</v>
      </c>
      <c r="F15" s="71">
        <f t="shared" ref="F15" si="22">C15+D15+E15</f>
        <v>0</v>
      </c>
      <c r="G15" s="93">
        <v>0</v>
      </c>
      <c r="H15" s="91">
        <v>0</v>
      </c>
      <c r="I15" s="90">
        <v>0</v>
      </c>
      <c r="J15" s="92">
        <v>0</v>
      </c>
      <c r="K15" s="71">
        <f t="shared" ref="K15" si="23">F15+G15+I15+J15</f>
        <v>0</v>
      </c>
      <c r="L15" s="93">
        <v>4441722.8851280436</v>
      </c>
      <c r="M15" s="90">
        <v>2601669.0490783015</v>
      </c>
      <c r="N15" s="92">
        <v>6580552.0657936577</v>
      </c>
      <c r="O15" s="71">
        <f>L15+M15+N15</f>
        <v>13623944.000000004</v>
      </c>
      <c r="P15" s="93">
        <v>3266512</v>
      </c>
      <c r="Q15" s="92">
        <v>157409.00000000029</v>
      </c>
      <c r="R15" s="71">
        <f>P15+Q15</f>
        <v>3423921.0000000005</v>
      </c>
      <c r="S15" s="71">
        <f t="shared" ref="S15" si="24">O15+R15</f>
        <v>17047865.000000004</v>
      </c>
      <c r="T15" s="93">
        <v>14770994.000000028</v>
      </c>
      <c r="U15" s="92">
        <v>22532803.000000045</v>
      </c>
      <c r="V15" s="71">
        <f t="shared" ref="V15" si="25">T15+U15</f>
        <v>37303797.000000075</v>
      </c>
      <c r="W15" s="71">
        <v>772757</v>
      </c>
      <c r="X15" s="93">
        <v>122531.99999999968</v>
      </c>
      <c r="Y15" s="92">
        <v>26520</v>
      </c>
      <c r="Z15" s="71">
        <f t="shared" ref="Z15" si="26">X15+Y15</f>
        <v>149051.99999999968</v>
      </c>
      <c r="AA15" s="93">
        <v>24670</v>
      </c>
      <c r="AB15" s="90">
        <v>0</v>
      </c>
      <c r="AC15" s="90">
        <v>184269.99999999968</v>
      </c>
      <c r="AD15" s="90">
        <v>2272724</v>
      </c>
      <c r="AE15" s="90">
        <v>17464</v>
      </c>
      <c r="AF15" s="92">
        <v>0</v>
      </c>
      <c r="AG15" s="71">
        <f>Z15+AA15+AB15+AC15+AD15+AE15+AF15</f>
        <v>2648179.9999999995</v>
      </c>
      <c r="AH15" s="28"/>
    </row>
    <row r="16" spans="1:34" s="9" customFormat="1" thickBot="1">
      <c r="A16" s="8"/>
      <c r="B16" s="35" t="s">
        <v>26</v>
      </c>
      <c r="C16" s="88">
        <f>SUM(C15)</f>
        <v>0</v>
      </c>
      <c r="D16" s="24">
        <f t="shared" ref="D16:AG16" si="27">SUM(D15)</f>
        <v>0</v>
      </c>
      <c r="E16" s="42">
        <f t="shared" si="27"/>
        <v>0</v>
      </c>
      <c r="F16" s="66">
        <f t="shared" si="27"/>
        <v>0</v>
      </c>
      <c r="G16" s="88">
        <f t="shared" si="27"/>
        <v>0</v>
      </c>
      <c r="H16" s="24">
        <f t="shared" si="27"/>
        <v>0</v>
      </c>
      <c r="I16" s="24">
        <f t="shared" si="27"/>
        <v>0</v>
      </c>
      <c r="J16" s="42">
        <f t="shared" si="27"/>
        <v>0</v>
      </c>
      <c r="K16" s="66">
        <f t="shared" si="27"/>
        <v>0</v>
      </c>
      <c r="L16" s="88">
        <f t="shared" si="27"/>
        <v>4441722.8851280436</v>
      </c>
      <c r="M16" s="24">
        <f t="shared" si="27"/>
        <v>2601669.0490783015</v>
      </c>
      <c r="N16" s="42">
        <f t="shared" si="27"/>
        <v>6580552.0657936577</v>
      </c>
      <c r="O16" s="66">
        <f t="shared" si="27"/>
        <v>13623944.000000004</v>
      </c>
      <c r="P16" s="88">
        <f t="shared" si="27"/>
        <v>3266512</v>
      </c>
      <c r="Q16" s="42">
        <f t="shared" si="27"/>
        <v>157409.00000000029</v>
      </c>
      <c r="R16" s="66">
        <f t="shared" si="27"/>
        <v>3423921.0000000005</v>
      </c>
      <c r="S16" s="66">
        <f t="shared" si="27"/>
        <v>17047865.000000004</v>
      </c>
      <c r="T16" s="88">
        <f>SUM(T15)</f>
        <v>14770994.000000028</v>
      </c>
      <c r="U16" s="42">
        <f t="shared" si="27"/>
        <v>22532803.000000045</v>
      </c>
      <c r="V16" s="66">
        <f t="shared" si="27"/>
        <v>37303797.000000075</v>
      </c>
      <c r="W16" s="66">
        <f t="shared" si="27"/>
        <v>772757</v>
      </c>
      <c r="X16" s="88">
        <f t="shared" si="27"/>
        <v>122531.99999999968</v>
      </c>
      <c r="Y16" s="42">
        <f t="shared" si="27"/>
        <v>26520</v>
      </c>
      <c r="Z16" s="66">
        <f t="shared" si="27"/>
        <v>149051.99999999968</v>
      </c>
      <c r="AA16" s="88">
        <f t="shared" si="27"/>
        <v>24670</v>
      </c>
      <c r="AB16" s="24">
        <f t="shared" si="27"/>
        <v>0</v>
      </c>
      <c r="AC16" s="24">
        <f t="shared" si="27"/>
        <v>184269.99999999968</v>
      </c>
      <c r="AD16" s="24">
        <f t="shared" si="27"/>
        <v>2272724</v>
      </c>
      <c r="AE16" s="24">
        <f t="shared" si="27"/>
        <v>17464</v>
      </c>
      <c r="AF16" s="42">
        <f t="shared" si="27"/>
        <v>0</v>
      </c>
      <c r="AG16" s="66">
        <f t="shared" si="27"/>
        <v>2648179.9999999995</v>
      </c>
      <c r="AH16" s="28"/>
    </row>
    <row r="17" spans="1:34" thickBot="1">
      <c r="A17" s="6"/>
      <c r="B17" s="69" t="s">
        <v>55</v>
      </c>
      <c r="C17" s="34">
        <f>C10+C12+C14+C16</f>
        <v>96617630.099545687</v>
      </c>
      <c r="D17" s="33">
        <f t="shared" ref="D17:AG17" si="28">D10+D12+D14+D16</f>
        <v>53758842.905308992</v>
      </c>
      <c r="E17" s="39">
        <f t="shared" si="28"/>
        <v>1462526.9951453113</v>
      </c>
      <c r="F17" s="40">
        <f t="shared" si="28"/>
        <v>151839000</v>
      </c>
      <c r="G17" s="34">
        <f t="shared" si="28"/>
        <v>185103340</v>
      </c>
      <c r="H17" s="33">
        <f t="shared" si="28"/>
        <v>0</v>
      </c>
      <c r="I17" s="33">
        <f t="shared" si="28"/>
        <v>580140</v>
      </c>
      <c r="J17" s="39">
        <f t="shared" si="28"/>
        <v>1336000</v>
      </c>
      <c r="K17" s="40">
        <f t="shared" si="28"/>
        <v>338858480</v>
      </c>
      <c r="L17" s="34">
        <f t="shared" si="28"/>
        <v>30827000.662519485</v>
      </c>
      <c r="M17" s="33">
        <f t="shared" si="28"/>
        <v>18056428.906928834</v>
      </c>
      <c r="N17" s="39">
        <f t="shared" si="28"/>
        <v>45671170.430551678</v>
      </c>
      <c r="O17" s="40">
        <f t="shared" si="28"/>
        <v>94554600</v>
      </c>
      <c r="P17" s="34">
        <f t="shared" si="28"/>
        <v>13823180</v>
      </c>
      <c r="Q17" s="39">
        <f t="shared" si="28"/>
        <v>843240.00000000047</v>
      </c>
      <c r="R17" s="40">
        <f t="shared" si="28"/>
        <v>14666420</v>
      </c>
      <c r="S17" s="40">
        <f t="shared" si="28"/>
        <v>109221020</v>
      </c>
      <c r="T17" s="34">
        <f>T10+T12+T14+T16</f>
        <v>106279090.00000009</v>
      </c>
      <c r="U17" s="39">
        <f t="shared" si="28"/>
        <v>90146660.000000134</v>
      </c>
      <c r="V17" s="40">
        <f t="shared" si="28"/>
        <v>196425750.00000024</v>
      </c>
      <c r="W17" s="40">
        <f t="shared" si="28"/>
        <v>6194440</v>
      </c>
      <c r="X17" s="34">
        <f t="shared" si="28"/>
        <v>865719.99999999965</v>
      </c>
      <c r="Y17" s="39">
        <f t="shared" si="28"/>
        <v>319620.00000000012</v>
      </c>
      <c r="Z17" s="40">
        <f t="shared" si="28"/>
        <v>1185339.9999999998</v>
      </c>
      <c r="AA17" s="34">
        <f t="shared" si="28"/>
        <v>201600</v>
      </c>
      <c r="AB17" s="33">
        <f t="shared" si="28"/>
        <v>241560</v>
      </c>
      <c r="AC17" s="33">
        <f t="shared" si="28"/>
        <v>804089.99999999895</v>
      </c>
      <c r="AD17" s="33">
        <f t="shared" si="28"/>
        <v>9954530.0000000037</v>
      </c>
      <c r="AE17" s="33">
        <f t="shared" si="28"/>
        <v>76210.000000000073</v>
      </c>
      <c r="AF17" s="39">
        <f t="shared" si="28"/>
        <v>0</v>
      </c>
      <c r="AG17" s="40">
        <f t="shared" si="28"/>
        <v>12463330.000000004</v>
      </c>
      <c r="AH17" s="28"/>
    </row>
    <row r="18" spans="1:34" s="12" customFormat="1" ht="11.25">
      <c r="A18" s="10"/>
      <c r="B18" s="68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28"/>
    </row>
    <row r="19" spans="1:34" s="12" customFormat="1" thickBot="1">
      <c r="A19" s="10"/>
      <c r="B19" s="6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28"/>
    </row>
    <row r="20" spans="1:34" s="4" customFormat="1" ht="18">
      <c r="A20" s="3"/>
      <c r="B20" s="121" t="s">
        <v>22</v>
      </c>
      <c r="C20" s="132" t="s">
        <v>53</v>
      </c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4"/>
      <c r="AH20" s="46"/>
    </row>
    <row r="21" spans="1:34" s="4" customFormat="1" ht="18">
      <c r="A21" s="3"/>
      <c r="B21" s="122"/>
      <c r="C21" s="165" t="s">
        <v>0</v>
      </c>
      <c r="D21" s="166"/>
      <c r="E21" s="166"/>
      <c r="F21" s="166"/>
      <c r="G21" s="166"/>
      <c r="H21" s="166"/>
      <c r="I21" s="166"/>
      <c r="J21" s="166"/>
      <c r="K21" s="166"/>
      <c r="L21" s="124" t="s">
        <v>27</v>
      </c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36"/>
      <c r="AH21" s="46"/>
    </row>
    <row r="22" spans="1:34" s="2" customFormat="1" ht="27.75">
      <c r="A22" s="1"/>
      <c r="B22" s="122"/>
      <c r="C22" s="165"/>
      <c r="D22" s="166"/>
      <c r="E22" s="166"/>
      <c r="F22" s="166"/>
      <c r="G22" s="166"/>
      <c r="H22" s="166"/>
      <c r="I22" s="166"/>
      <c r="J22" s="166"/>
      <c r="K22" s="166"/>
      <c r="L22" s="124" t="s">
        <v>28</v>
      </c>
      <c r="M22" s="124"/>
      <c r="N22" s="124"/>
      <c r="O22" s="124"/>
      <c r="P22" s="124"/>
      <c r="Q22" s="124"/>
      <c r="R22" s="124"/>
      <c r="S22" s="124"/>
      <c r="T22" s="125" t="s">
        <v>29</v>
      </c>
      <c r="U22" s="125"/>
      <c r="V22" s="125"/>
      <c r="W22" s="109" t="s">
        <v>30</v>
      </c>
      <c r="X22" s="124" t="s">
        <v>31</v>
      </c>
      <c r="Y22" s="124"/>
      <c r="Z22" s="124"/>
      <c r="AA22" s="124"/>
      <c r="AB22" s="124"/>
      <c r="AC22" s="124"/>
      <c r="AD22" s="124"/>
      <c r="AE22" s="124"/>
      <c r="AF22" s="124"/>
      <c r="AG22" s="136"/>
      <c r="AH22" s="47"/>
    </row>
    <row r="23" spans="1:34" s="2" customFormat="1" ht="12" customHeight="1">
      <c r="A23" s="1"/>
      <c r="B23" s="122"/>
      <c r="C23" s="126" t="s">
        <v>4</v>
      </c>
      <c r="D23" s="127"/>
      <c r="E23" s="127"/>
      <c r="F23" s="127"/>
      <c r="G23" s="127" t="s">
        <v>51</v>
      </c>
      <c r="H23" s="175" t="s">
        <v>38</v>
      </c>
      <c r="I23" s="127" t="s">
        <v>52</v>
      </c>
      <c r="J23" s="130" t="s">
        <v>47</v>
      </c>
      <c r="K23" s="128" t="s">
        <v>32</v>
      </c>
      <c r="L23" s="127" t="s">
        <v>5</v>
      </c>
      <c r="M23" s="127"/>
      <c r="N23" s="127"/>
      <c r="O23" s="127"/>
      <c r="P23" s="127" t="s">
        <v>6</v>
      </c>
      <c r="Q23" s="127"/>
      <c r="R23" s="127"/>
      <c r="S23" s="128" t="s">
        <v>33</v>
      </c>
      <c r="T23" s="115" t="s">
        <v>7</v>
      </c>
      <c r="U23" s="115" t="s">
        <v>8</v>
      </c>
      <c r="V23" s="128" t="s">
        <v>34</v>
      </c>
      <c r="W23" s="128" t="s">
        <v>36</v>
      </c>
      <c r="X23" s="177" t="s">
        <v>39</v>
      </c>
      <c r="Y23" s="177"/>
      <c r="Z23" s="177"/>
      <c r="AA23" s="115" t="s">
        <v>43</v>
      </c>
      <c r="AB23" s="115" t="s">
        <v>44</v>
      </c>
      <c r="AC23" s="115" t="s">
        <v>45</v>
      </c>
      <c r="AD23" s="115" t="s">
        <v>40</v>
      </c>
      <c r="AE23" s="115" t="s">
        <v>42</v>
      </c>
      <c r="AF23" s="115" t="s">
        <v>41</v>
      </c>
      <c r="AG23" s="163" t="s">
        <v>35</v>
      </c>
      <c r="AH23" s="47"/>
    </row>
    <row r="24" spans="1:34" s="2" customFormat="1" ht="57" customHeight="1" thickBot="1">
      <c r="A24" s="1"/>
      <c r="B24" s="123"/>
      <c r="C24" s="110" t="s">
        <v>9</v>
      </c>
      <c r="D24" s="98" t="s">
        <v>48</v>
      </c>
      <c r="E24" s="99" t="s">
        <v>46</v>
      </c>
      <c r="F24" s="103" t="s">
        <v>10</v>
      </c>
      <c r="G24" s="172"/>
      <c r="H24" s="176"/>
      <c r="I24" s="172"/>
      <c r="J24" s="131"/>
      <c r="K24" s="129"/>
      <c r="L24" s="64" t="s">
        <v>11</v>
      </c>
      <c r="M24" s="64" t="s">
        <v>12</v>
      </c>
      <c r="N24" s="64" t="s">
        <v>13</v>
      </c>
      <c r="O24" s="103" t="s">
        <v>14</v>
      </c>
      <c r="P24" s="101" t="s">
        <v>15</v>
      </c>
      <c r="Q24" s="101" t="s">
        <v>16</v>
      </c>
      <c r="R24" s="103" t="s">
        <v>17</v>
      </c>
      <c r="S24" s="129"/>
      <c r="T24" s="116"/>
      <c r="U24" s="116"/>
      <c r="V24" s="129"/>
      <c r="W24" s="129"/>
      <c r="X24" s="102" t="s">
        <v>19</v>
      </c>
      <c r="Y24" s="102" t="s">
        <v>18</v>
      </c>
      <c r="Z24" s="103" t="s">
        <v>20</v>
      </c>
      <c r="AA24" s="116"/>
      <c r="AB24" s="116"/>
      <c r="AC24" s="116"/>
      <c r="AD24" s="116"/>
      <c r="AE24" s="116"/>
      <c r="AF24" s="116"/>
      <c r="AG24" s="164"/>
      <c r="AH24" s="47"/>
    </row>
    <row r="25" spans="1:34" s="2" customFormat="1" ht="14.25" customHeight="1">
      <c r="A25" s="1"/>
      <c r="B25" s="111" t="s">
        <v>69</v>
      </c>
      <c r="C25" s="59">
        <v>0</v>
      </c>
      <c r="D25" s="59">
        <v>0</v>
      </c>
      <c r="E25" s="59">
        <v>0</v>
      </c>
      <c r="F25" s="59">
        <f>C25+D25+E25</f>
        <v>0</v>
      </c>
      <c r="G25" s="59">
        <v>0</v>
      </c>
      <c r="H25" s="59">
        <v>0</v>
      </c>
      <c r="I25" s="59">
        <v>0</v>
      </c>
      <c r="J25" s="59">
        <v>0</v>
      </c>
      <c r="K25" s="59">
        <f t="shared" ref="K25:K28" si="29">F25+G25+I25+J25</f>
        <v>0</v>
      </c>
      <c r="L25" s="59">
        <v>0</v>
      </c>
      <c r="M25" s="59">
        <v>0</v>
      </c>
      <c r="N25" s="59">
        <v>0</v>
      </c>
      <c r="O25" s="59">
        <f t="shared" ref="O25:O40" si="30">L25+M25+N25</f>
        <v>0</v>
      </c>
      <c r="P25" s="59">
        <v>46392.940000000017</v>
      </c>
      <c r="Q25" s="59">
        <v>15850.000000000002</v>
      </c>
      <c r="R25" s="59">
        <f t="shared" ref="R25:R40" si="31">SUM(P25:Q25)</f>
        <v>62242.940000000017</v>
      </c>
      <c r="S25" s="59">
        <f>O25+R25</f>
        <v>62242.940000000017</v>
      </c>
      <c r="T25" s="59">
        <v>5090509.419999999</v>
      </c>
      <c r="U25" s="59">
        <v>15448.249999999995</v>
      </c>
      <c r="V25" s="59">
        <f>SUM(T25:U25)</f>
        <v>5105957.669999999</v>
      </c>
      <c r="W25" s="59">
        <v>0</v>
      </c>
      <c r="X25" s="59">
        <v>19166.54</v>
      </c>
      <c r="Y25" s="59">
        <v>35991.67</v>
      </c>
      <c r="Z25" s="59">
        <f>X25+Y25</f>
        <v>55158.21</v>
      </c>
      <c r="AA25" s="59">
        <v>3838.4200000000005</v>
      </c>
      <c r="AB25" s="59">
        <v>0</v>
      </c>
      <c r="AC25" s="59">
        <v>0</v>
      </c>
      <c r="AD25" s="59">
        <v>0</v>
      </c>
      <c r="AE25" s="59">
        <v>0</v>
      </c>
      <c r="AF25" s="59">
        <v>0</v>
      </c>
      <c r="AG25" s="59">
        <f t="shared" ref="AG25:AG41" si="32">Z25+AA25+AB25+AC25+AD25+AE25+AF25</f>
        <v>58996.63</v>
      </c>
      <c r="AH25" s="47"/>
    </row>
    <row r="26" spans="1:34" s="9" customFormat="1" ht="11.25">
      <c r="A26" s="8"/>
      <c r="B26" s="43" t="s">
        <v>57</v>
      </c>
      <c r="C26" s="22">
        <v>32073485.409999996</v>
      </c>
      <c r="D26" s="20">
        <v>18112606.409999996</v>
      </c>
      <c r="E26" s="23">
        <v>563887.1100000001</v>
      </c>
      <c r="F26" s="60">
        <f>C26+D26+E26</f>
        <v>50749978.929999992</v>
      </c>
      <c r="G26" s="105">
        <v>0</v>
      </c>
      <c r="H26" s="95">
        <v>33219971.259999998</v>
      </c>
      <c r="I26" s="20">
        <v>151593.6399999999</v>
      </c>
      <c r="J26" s="23">
        <v>450716.94000000035</v>
      </c>
      <c r="K26" s="60">
        <f>F26+G26+I26+J26</f>
        <v>51352289.50999999</v>
      </c>
      <c r="L26" s="105">
        <v>4418027.799999998</v>
      </c>
      <c r="M26" s="20">
        <v>2268822.4700000002</v>
      </c>
      <c r="N26" s="23">
        <v>6192929.7199999969</v>
      </c>
      <c r="O26" s="60">
        <f t="shared" si="30"/>
        <v>12879779.989999995</v>
      </c>
      <c r="P26" s="105">
        <v>1183667.98</v>
      </c>
      <c r="Q26" s="23">
        <v>80700</v>
      </c>
      <c r="R26" s="60">
        <f t="shared" si="31"/>
        <v>1264367.98</v>
      </c>
      <c r="S26" s="60">
        <f>O26+R26</f>
        <v>14144147.969999995</v>
      </c>
      <c r="T26" s="105">
        <v>20075744.880000006</v>
      </c>
      <c r="U26" s="23">
        <v>4962838.8399999989</v>
      </c>
      <c r="V26" s="60">
        <f>SUM(T26:U26)</f>
        <v>25038583.720000006</v>
      </c>
      <c r="W26" s="60">
        <v>716720.2</v>
      </c>
      <c r="X26" s="105">
        <v>75631.140000000014</v>
      </c>
      <c r="Y26" s="23">
        <v>26268.05</v>
      </c>
      <c r="Z26" s="60">
        <f>X26+Y26</f>
        <v>101899.19000000002</v>
      </c>
      <c r="AA26" s="105">
        <v>19344.59</v>
      </c>
      <c r="AB26" s="20">
        <v>21947.49</v>
      </c>
      <c r="AC26" s="20">
        <v>122953.34999999999</v>
      </c>
      <c r="AD26" s="20">
        <v>549169.06000000006</v>
      </c>
      <c r="AE26" s="20">
        <v>18954.66</v>
      </c>
      <c r="AF26" s="23">
        <v>0</v>
      </c>
      <c r="AG26" s="60">
        <f t="shared" si="32"/>
        <v>834268.34000000008</v>
      </c>
      <c r="AH26" s="28"/>
    </row>
    <row r="27" spans="1:34" s="9" customFormat="1" ht="11.25">
      <c r="A27" s="8"/>
      <c r="B27" s="43" t="s">
        <v>58</v>
      </c>
      <c r="C27" s="22">
        <v>0</v>
      </c>
      <c r="D27" s="20">
        <v>0</v>
      </c>
      <c r="E27" s="23">
        <v>0</v>
      </c>
      <c r="F27" s="60">
        <f t="shared" ref="F27:F32" si="33">C27+D27+E27</f>
        <v>0</v>
      </c>
      <c r="G27" s="105">
        <v>0</v>
      </c>
      <c r="H27" s="95"/>
      <c r="I27" s="20">
        <v>0</v>
      </c>
      <c r="J27" s="23">
        <v>0</v>
      </c>
      <c r="K27" s="60">
        <f t="shared" si="29"/>
        <v>0</v>
      </c>
      <c r="L27" s="105">
        <v>0</v>
      </c>
      <c r="M27" s="20">
        <v>0</v>
      </c>
      <c r="N27" s="23">
        <v>0</v>
      </c>
      <c r="O27" s="60">
        <f t="shared" si="30"/>
        <v>0</v>
      </c>
      <c r="P27" s="105">
        <v>0</v>
      </c>
      <c r="Q27" s="23">
        <v>0</v>
      </c>
      <c r="R27" s="60">
        <f t="shared" si="31"/>
        <v>0</v>
      </c>
      <c r="S27" s="60">
        <f>O27+R27</f>
        <v>0</v>
      </c>
      <c r="T27" s="105">
        <v>0</v>
      </c>
      <c r="U27" s="23">
        <v>0</v>
      </c>
      <c r="V27" s="60">
        <f>SUM(T27:U27)</f>
        <v>0</v>
      </c>
      <c r="W27" s="60">
        <v>0</v>
      </c>
      <c r="X27" s="105">
        <v>0</v>
      </c>
      <c r="Y27" s="23">
        <v>0</v>
      </c>
      <c r="Z27" s="60">
        <f t="shared" ref="Z27:Z40" si="34">X27+Y27</f>
        <v>0</v>
      </c>
      <c r="AA27" s="105">
        <v>0</v>
      </c>
      <c r="AB27" s="20">
        <v>0</v>
      </c>
      <c r="AC27" s="20">
        <v>0</v>
      </c>
      <c r="AD27" s="20">
        <v>0</v>
      </c>
      <c r="AE27" s="20">
        <v>0</v>
      </c>
      <c r="AF27" s="23">
        <v>0</v>
      </c>
      <c r="AG27" s="60">
        <f t="shared" si="32"/>
        <v>0</v>
      </c>
      <c r="AH27" s="28"/>
    </row>
    <row r="28" spans="1:34" s="9" customFormat="1" thickBot="1">
      <c r="A28" s="8"/>
      <c r="B28" s="55" t="s">
        <v>59</v>
      </c>
      <c r="C28" s="25">
        <v>0</v>
      </c>
      <c r="D28" s="14">
        <v>0</v>
      </c>
      <c r="E28" s="38">
        <v>0</v>
      </c>
      <c r="F28" s="65">
        <f t="shared" si="33"/>
        <v>0</v>
      </c>
      <c r="G28" s="106">
        <v>0</v>
      </c>
      <c r="H28" s="96"/>
      <c r="I28" s="14">
        <v>0</v>
      </c>
      <c r="J28" s="38">
        <v>0</v>
      </c>
      <c r="K28" s="65">
        <f t="shared" si="29"/>
        <v>0</v>
      </c>
      <c r="L28" s="106">
        <v>0</v>
      </c>
      <c r="M28" s="14">
        <v>0</v>
      </c>
      <c r="N28" s="38">
        <v>0</v>
      </c>
      <c r="O28" s="65">
        <f>L28+M28+N28</f>
        <v>0</v>
      </c>
      <c r="P28" s="106">
        <v>0</v>
      </c>
      <c r="Q28" s="38">
        <v>0</v>
      </c>
      <c r="R28" s="65">
        <f t="shared" si="31"/>
        <v>0</v>
      </c>
      <c r="S28" s="65">
        <f>O28+R28</f>
        <v>0</v>
      </c>
      <c r="T28" s="106">
        <v>0</v>
      </c>
      <c r="U28" s="38">
        <v>0</v>
      </c>
      <c r="V28" s="65">
        <f>SUM(T28:U28)</f>
        <v>0</v>
      </c>
      <c r="W28" s="65">
        <v>0</v>
      </c>
      <c r="X28" s="106">
        <v>0</v>
      </c>
      <c r="Y28" s="38">
        <v>0</v>
      </c>
      <c r="Z28" s="65">
        <f t="shared" si="34"/>
        <v>0</v>
      </c>
      <c r="AA28" s="106">
        <v>0</v>
      </c>
      <c r="AB28" s="14">
        <v>0</v>
      </c>
      <c r="AC28" s="14">
        <v>0</v>
      </c>
      <c r="AD28" s="14">
        <v>0</v>
      </c>
      <c r="AE28" s="14">
        <v>0</v>
      </c>
      <c r="AF28" s="38">
        <v>0</v>
      </c>
      <c r="AG28" s="65">
        <f t="shared" si="32"/>
        <v>0</v>
      </c>
      <c r="AH28" s="28"/>
    </row>
    <row r="29" spans="1:34" s="9" customFormat="1" thickBot="1">
      <c r="A29" s="8"/>
      <c r="B29" s="35" t="s">
        <v>23</v>
      </c>
      <c r="C29" s="13">
        <f>SUM(C25:C28)</f>
        <v>32073485.409999996</v>
      </c>
      <c r="D29" s="24">
        <f t="shared" ref="D29:E29" si="35">SUM(D25:D28)</f>
        <v>18112606.409999996</v>
      </c>
      <c r="E29" s="42">
        <f t="shared" si="35"/>
        <v>563887.1100000001</v>
      </c>
      <c r="F29" s="66">
        <f t="shared" ref="F29" si="36">SUM(F25:F28)</f>
        <v>50749978.929999992</v>
      </c>
      <c r="G29" s="88">
        <f t="shared" ref="G29" si="37">SUM(G25:G28)</f>
        <v>0</v>
      </c>
      <c r="H29" s="24">
        <f t="shared" ref="H29" si="38">SUM(H25:H28)</f>
        <v>33219971.259999998</v>
      </c>
      <c r="I29" s="24">
        <f t="shared" ref="I29" si="39">SUM(I25:I28)</f>
        <v>151593.6399999999</v>
      </c>
      <c r="J29" s="42">
        <f t="shared" ref="J29" si="40">SUM(J25:J28)</f>
        <v>450716.94000000035</v>
      </c>
      <c r="K29" s="66">
        <f t="shared" ref="K29:L29" si="41">SUM(K25:K28)</f>
        <v>51352289.50999999</v>
      </c>
      <c r="L29" s="88">
        <f t="shared" si="41"/>
        <v>4418027.799999998</v>
      </c>
      <c r="M29" s="24">
        <f t="shared" ref="M29" si="42">SUM(M25:M28)</f>
        <v>2268822.4700000002</v>
      </c>
      <c r="N29" s="42">
        <f t="shared" ref="N29" si="43">SUM(N25:N28)</f>
        <v>6192929.7199999969</v>
      </c>
      <c r="O29" s="66">
        <f t="shared" ref="O29" si="44">SUM(O25:O28)</f>
        <v>12879779.989999995</v>
      </c>
      <c r="P29" s="88">
        <f>SUM(P25:P28)</f>
        <v>1230060.92</v>
      </c>
      <c r="Q29" s="42">
        <f t="shared" ref="Q29" si="45">SUM(Q25:Q28)</f>
        <v>96550</v>
      </c>
      <c r="R29" s="66">
        <f t="shared" ref="R29" si="46">SUM(R25:R28)</f>
        <v>1326610.92</v>
      </c>
      <c r="S29" s="66">
        <f t="shared" ref="S29" si="47">SUM(S25:S28)</f>
        <v>14206390.909999995</v>
      </c>
      <c r="T29" s="88">
        <f t="shared" ref="T29" si="48">SUM(T25:T28)</f>
        <v>25166254.300000004</v>
      </c>
      <c r="U29" s="42">
        <f>SUM(U25:U28)</f>
        <v>4978287.0899999989</v>
      </c>
      <c r="V29" s="66">
        <f t="shared" ref="V29" si="49">SUM(V25:V28)</f>
        <v>30144541.390000004</v>
      </c>
      <c r="W29" s="66">
        <f t="shared" ref="W29" si="50">SUM(W25:W28)</f>
        <v>716720.2</v>
      </c>
      <c r="X29" s="88">
        <f t="shared" ref="X29" si="51">SUM(X25:X28)</f>
        <v>94797.680000000022</v>
      </c>
      <c r="Y29" s="42">
        <f t="shared" ref="Y29" si="52">SUM(Y25:Y28)</f>
        <v>62259.72</v>
      </c>
      <c r="Z29" s="66">
        <f t="shared" ref="Z29" si="53">SUM(Z25:Z28)</f>
        <v>157057.40000000002</v>
      </c>
      <c r="AA29" s="88">
        <f t="shared" ref="AA29" si="54">SUM(AA25:AA28)</f>
        <v>23183.010000000002</v>
      </c>
      <c r="AB29" s="24">
        <f t="shared" ref="AB29" si="55">SUM(AB25:AB28)</f>
        <v>21947.49</v>
      </c>
      <c r="AC29" s="24">
        <f t="shared" ref="AC29" si="56">SUM(AC25:AC28)</f>
        <v>122953.34999999999</v>
      </c>
      <c r="AD29" s="24">
        <f t="shared" ref="AD29" si="57">SUM(AD25:AD28)</f>
        <v>549169.06000000006</v>
      </c>
      <c r="AE29" s="24">
        <f t="shared" ref="AE29" si="58">SUM(AE25:AE28)</f>
        <v>18954.66</v>
      </c>
      <c r="AF29" s="42">
        <f t="shared" ref="AF29" si="59">SUM(AF25:AF28)</f>
        <v>0</v>
      </c>
      <c r="AG29" s="66">
        <f t="shared" ref="AG29" si="60">SUM(AG25:AG28)</f>
        <v>893264.97000000009</v>
      </c>
      <c r="AH29" s="28"/>
    </row>
    <row r="30" spans="1:34" s="16" customFormat="1" ht="11.25">
      <c r="A30" s="15"/>
      <c r="B30" s="44" t="s">
        <v>60</v>
      </c>
      <c r="C30" s="21">
        <v>0</v>
      </c>
      <c r="D30" s="18">
        <v>0</v>
      </c>
      <c r="E30" s="19">
        <v>0</v>
      </c>
      <c r="F30" s="63">
        <f t="shared" si="33"/>
        <v>0</v>
      </c>
      <c r="G30" s="104">
        <v>0</v>
      </c>
      <c r="H30" s="97"/>
      <c r="I30" s="18">
        <v>0</v>
      </c>
      <c r="J30" s="19">
        <v>0</v>
      </c>
      <c r="K30" s="63">
        <f t="shared" ref="K30:K32" si="61">F30+G30+I30+J30</f>
        <v>0</v>
      </c>
      <c r="L30" s="104">
        <v>0</v>
      </c>
      <c r="M30" s="18">
        <v>0</v>
      </c>
      <c r="N30" s="19">
        <v>0</v>
      </c>
      <c r="O30" s="63">
        <f t="shared" si="30"/>
        <v>0</v>
      </c>
      <c r="P30" s="104">
        <v>0</v>
      </c>
      <c r="Q30" s="19">
        <v>0</v>
      </c>
      <c r="R30" s="63">
        <f t="shared" si="31"/>
        <v>0</v>
      </c>
      <c r="S30" s="63">
        <f>O30+R30</f>
        <v>0</v>
      </c>
      <c r="T30" s="104">
        <v>0</v>
      </c>
      <c r="U30" s="19">
        <v>0</v>
      </c>
      <c r="V30" s="63">
        <v>0</v>
      </c>
      <c r="W30" s="63">
        <v>0</v>
      </c>
      <c r="X30" s="104">
        <v>0</v>
      </c>
      <c r="Y30" s="19">
        <v>0</v>
      </c>
      <c r="Z30" s="63">
        <f t="shared" si="34"/>
        <v>0</v>
      </c>
      <c r="AA30" s="104">
        <v>0</v>
      </c>
      <c r="AB30" s="18">
        <v>0</v>
      </c>
      <c r="AC30" s="18">
        <v>0</v>
      </c>
      <c r="AD30" s="18">
        <v>0</v>
      </c>
      <c r="AE30" s="18">
        <v>0</v>
      </c>
      <c r="AF30" s="19">
        <v>0</v>
      </c>
      <c r="AG30" s="63">
        <f t="shared" si="32"/>
        <v>0</v>
      </c>
      <c r="AH30" s="48"/>
    </row>
    <row r="31" spans="1:34" s="16" customFormat="1" ht="11.25">
      <c r="A31" s="15"/>
      <c r="B31" s="43" t="s">
        <v>61</v>
      </c>
      <c r="C31" s="22">
        <v>0</v>
      </c>
      <c r="D31" s="20">
        <v>0</v>
      </c>
      <c r="E31" s="23">
        <v>0</v>
      </c>
      <c r="F31" s="60">
        <f t="shared" si="33"/>
        <v>0</v>
      </c>
      <c r="G31" s="105">
        <v>0</v>
      </c>
      <c r="H31" s="95"/>
      <c r="I31" s="20">
        <v>0</v>
      </c>
      <c r="J31" s="23">
        <v>0</v>
      </c>
      <c r="K31" s="60">
        <f t="shared" si="61"/>
        <v>0</v>
      </c>
      <c r="L31" s="105">
        <v>0</v>
      </c>
      <c r="M31" s="20">
        <v>0</v>
      </c>
      <c r="N31" s="23">
        <v>0</v>
      </c>
      <c r="O31" s="60">
        <f t="shared" si="30"/>
        <v>0</v>
      </c>
      <c r="P31" s="105">
        <v>0</v>
      </c>
      <c r="Q31" s="23">
        <v>0</v>
      </c>
      <c r="R31" s="60">
        <f t="shared" si="31"/>
        <v>0</v>
      </c>
      <c r="S31" s="60">
        <f>O31+R31</f>
        <v>0</v>
      </c>
      <c r="T31" s="105">
        <v>0</v>
      </c>
      <c r="U31" s="23">
        <v>0</v>
      </c>
      <c r="V31" s="60">
        <v>0</v>
      </c>
      <c r="W31" s="60">
        <v>0</v>
      </c>
      <c r="X31" s="105">
        <v>0</v>
      </c>
      <c r="Y31" s="23">
        <v>0</v>
      </c>
      <c r="Z31" s="60">
        <f t="shared" si="34"/>
        <v>0</v>
      </c>
      <c r="AA31" s="105">
        <v>0</v>
      </c>
      <c r="AB31" s="20">
        <v>0</v>
      </c>
      <c r="AC31" s="20">
        <v>0</v>
      </c>
      <c r="AD31" s="20">
        <v>0</v>
      </c>
      <c r="AE31" s="20">
        <v>0</v>
      </c>
      <c r="AF31" s="23">
        <v>0</v>
      </c>
      <c r="AG31" s="60">
        <f t="shared" si="32"/>
        <v>0</v>
      </c>
      <c r="AH31" s="48"/>
    </row>
    <row r="32" spans="1:34" s="16" customFormat="1" thickBot="1">
      <c r="A32" s="15"/>
      <c r="B32" s="55" t="s">
        <v>62</v>
      </c>
      <c r="C32" s="25">
        <v>0</v>
      </c>
      <c r="D32" s="14">
        <v>0</v>
      </c>
      <c r="E32" s="38">
        <v>0</v>
      </c>
      <c r="F32" s="65">
        <f t="shared" si="33"/>
        <v>0</v>
      </c>
      <c r="G32" s="106">
        <v>0</v>
      </c>
      <c r="H32" s="96"/>
      <c r="I32" s="14">
        <v>0</v>
      </c>
      <c r="J32" s="38">
        <v>0</v>
      </c>
      <c r="K32" s="65">
        <f t="shared" si="61"/>
        <v>0</v>
      </c>
      <c r="L32" s="106">
        <v>0</v>
      </c>
      <c r="M32" s="14">
        <v>0</v>
      </c>
      <c r="N32" s="38">
        <v>0</v>
      </c>
      <c r="O32" s="65">
        <f t="shared" si="30"/>
        <v>0</v>
      </c>
      <c r="P32" s="106">
        <v>0</v>
      </c>
      <c r="Q32" s="38">
        <v>0</v>
      </c>
      <c r="R32" s="65">
        <f t="shared" si="31"/>
        <v>0</v>
      </c>
      <c r="S32" s="65">
        <f>O32+R32</f>
        <v>0</v>
      </c>
      <c r="T32" s="106">
        <v>0</v>
      </c>
      <c r="U32" s="38">
        <v>0</v>
      </c>
      <c r="V32" s="65">
        <v>0</v>
      </c>
      <c r="W32" s="65">
        <v>0</v>
      </c>
      <c r="X32" s="106">
        <v>0</v>
      </c>
      <c r="Y32" s="38">
        <v>0</v>
      </c>
      <c r="Z32" s="65">
        <f t="shared" si="34"/>
        <v>0</v>
      </c>
      <c r="AA32" s="106">
        <v>0</v>
      </c>
      <c r="AB32" s="14">
        <v>0</v>
      </c>
      <c r="AC32" s="14">
        <v>0</v>
      </c>
      <c r="AD32" s="14">
        <v>0</v>
      </c>
      <c r="AE32" s="14">
        <v>0</v>
      </c>
      <c r="AF32" s="38">
        <v>0</v>
      </c>
      <c r="AG32" s="65">
        <f t="shared" si="32"/>
        <v>0</v>
      </c>
      <c r="AH32" s="48"/>
    </row>
    <row r="33" spans="1:34" s="9" customFormat="1" thickBot="1">
      <c r="A33" s="8"/>
      <c r="B33" s="35" t="s">
        <v>24</v>
      </c>
      <c r="C33" s="13">
        <f t="shared" ref="C33:K33" si="62">SUM(C30:C32)</f>
        <v>0</v>
      </c>
      <c r="D33" s="24">
        <f t="shared" si="62"/>
        <v>0</v>
      </c>
      <c r="E33" s="42">
        <f t="shared" si="62"/>
        <v>0</v>
      </c>
      <c r="F33" s="66">
        <f t="shared" si="62"/>
        <v>0</v>
      </c>
      <c r="G33" s="88">
        <f t="shared" si="62"/>
        <v>0</v>
      </c>
      <c r="H33" s="24">
        <f t="shared" si="62"/>
        <v>0</v>
      </c>
      <c r="I33" s="24">
        <f t="shared" si="62"/>
        <v>0</v>
      </c>
      <c r="J33" s="42">
        <f t="shared" si="62"/>
        <v>0</v>
      </c>
      <c r="K33" s="66">
        <f t="shared" si="62"/>
        <v>0</v>
      </c>
      <c r="L33" s="88">
        <f t="shared" ref="L33:S33" si="63">SUM(L30:L32)</f>
        <v>0</v>
      </c>
      <c r="M33" s="24">
        <f t="shared" si="63"/>
        <v>0</v>
      </c>
      <c r="N33" s="42">
        <f t="shared" si="63"/>
        <v>0</v>
      </c>
      <c r="O33" s="66">
        <f t="shared" si="63"/>
        <v>0</v>
      </c>
      <c r="P33" s="88">
        <f t="shared" si="63"/>
        <v>0</v>
      </c>
      <c r="Q33" s="42">
        <f t="shared" si="63"/>
        <v>0</v>
      </c>
      <c r="R33" s="66">
        <f t="shared" si="63"/>
        <v>0</v>
      </c>
      <c r="S33" s="66">
        <f t="shared" si="63"/>
        <v>0</v>
      </c>
      <c r="T33" s="88">
        <f>SUM(T30:T32)</f>
        <v>0</v>
      </c>
      <c r="U33" s="42">
        <f>SUM(U30:U32)</f>
        <v>0</v>
      </c>
      <c r="V33" s="66">
        <f t="shared" ref="V33:W33" si="64">SUM(V30:V32)</f>
        <v>0</v>
      </c>
      <c r="W33" s="66">
        <f t="shared" si="64"/>
        <v>0</v>
      </c>
      <c r="X33" s="88">
        <f t="shared" ref="X33:AG33" si="65">SUM(X30:X32)</f>
        <v>0</v>
      </c>
      <c r="Y33" s="42">
        <f t="shared" si="65"/>
        <v>0</v>
      </c>
      <c r="Z33" s="66">
        <f t="shared" si="65"/>
        <v>0</v>
      </c>
      <c r="AA33" s="88">
        <f t="shared" si="65"/>
        <v>0</v>
      </c>
      <c r="AB33" s="24">
        <f t="shared" si="65"/>
        <v>0</v>
      </c>
      <c r="AC33" s="24">
        <f t="shared" si="65"/>
        <v>0</v>
      </c>
      <c r="AD33" s="24">
        <f t="shared" si="65"/>
        <v>0</v>
      </c>
      <c r="AE33" s="24">
        <f t="shared" si="65"/>
        <v>0</v>
      </c>
      <c r="AF33" s="42">
        <f t="shared" si="65"/>
        <v>0</v>
      </c>
      <c r="AG33" s="66">
        <f t="shared" si="65"/>
        <v>0</v>
      </c>
      <c r="AH33" s="28"/>
    </row>
    <row r="34" spans="1:34" s="9" customFormat="1" ht="11.25">
      <c r="A34" s="8"/>
      <c r="B34" s="44" t="s">
        <v>63</v>
      </c>
      <c r="C34" s="21">
        <v>0</v>
      </c>
      <c r="D34" s="18">
        <v>0</v>
      </c>
      <c r="E34" s="19">
        <v>0</v>
      </c>
      <c r="F34" s="63">
        <f t="shared" ref="F34:F40" si="66">C34+D34+E34</f>
        <v>0</v>
      </c>
      <c r="G34" s="104">
        <v>0</v>
      </c>
      <c r="H34" s="97"/>
      <c r="I34" s="18">
        <v>0</v>
      </c>
      <c r="J34" s="19">
        <v>0</v>
      </c>
      <c r="K34" s="63">
        <f>F34+G34+I34+J34</f>
        <v>0</v>
      </c>
      <c r="L34" s="104">
        <v>0</v>
      </c>
      <c r="M34" s="18">
        <v>0</v>
      </c>
      <c r="N34" s="19">
        <v>0</v>
      </c>
      <c r="O34" s="63">
        <f t="shared" si="30"/>
        <v>0</v>
      </c>
      <c r="P34" s="104">
        <v>0</v>
      </c>
      <c r="Q34" s="19">
        <v>0</v>
      </c>
      <c r="R34" s="63">
        <f t="shared" si="31"/>
        <v>0</v>
      </c>
      <c r="S34" s="63">
        <f>O34+R34</f>
        <v>0</v>
      </c>
      <c r="T34" s="104">
        <v>0</v>
      </c>
      <c r="U34" s="19">
        <v>0</v>
      </c>
      <c r="V34" s="63">
        <v>0</v>
      </c>
      <c r="W34" s="63">
        <v>0</v>
      </c>
      <c r="X34" s="104">
        <v>0</v>
      </c>
      <c r="Y34" s="19">
        <v>0</v>
      </c>
      <c r="Z34" s="63">
        <f t="shared" si="34"/>
        <v>0</v>
      </c>
      <c r="AA34" s="104">
        <v>0</v>
      </c>
      <c r="AB34" s="18">
        <v>0</v>
      </c>
      <c r="AC34" s="18">
        <v>0</v>
      </c>
      <c r="AD34" s="18">
        <v>0</v>
      </c>
      <c r="AE34" s="18">
        <v>0</v>
      </c>
      <c r="AF34" s="19">
        <v>0</v>
      </c>
      <c r="AG34" s="63">
        <f>Z34+AA34+AB34+AC34+AD34+AE34+AF34</f>
        <v>0</v>
      </c>
      <c r="AH34" s="28"/>
    </row>
    <row r="35" spans="1:34" s="9" customFormat="1" ht="11.25">
      <c r="A35" s="8"/>
      <c r="B35" s="43" t="s">
        <v>64</v>
      </c>
      <c r="C35" s="22">
        <v>0</v>
      </c>
      <c r="D35" s="20">
        <v>0</v>
      </c>
      <c r="E35" s="23">
        <v>0</v>
      </c>
      <c r="F35" s="60">
        <f t="shared" si="66"/>
        <v>0</v>
      </c>
      <c r="G35" s="105">
        <v>0</v>
      </c>
      <c r="H35" s="95"/>
      <c r="I35" s="20">
        <v>0</v>
      </c>
      <c r="J35" s="23">
        <v>0</v>
      </c>
      <c r="K35" s="60">
        <f t="shared" ref="K35" si="67">F35+G35+I35+J35</f>
        <v>0</v>
      </c>
      <c r="L35" s="105">
        <v>0</v>
      </c>
      <c r="M35" s="20">
        <v>0</v>
      </c>
      <c r="N35" s="23">
        <v>0</v>
      </c>
      <c r="O35" s="60">
        <f t="shared" si="30"/>
        <v>0</v>
      </c>
      <c r="P35" s="105">
        <v>0</v>
      </c>
      <c r="Q35" s="23">
        <v>0</v>
      </c>
      <c r="R35" s="60">
        <f t="shared" si="31"/>
        <v>0</v>
      </c>
      <c r="S35" s="60">
        <f>O35+R35</f>
        <v>0</v>
      </c>
      <c r="T35" s="105">
        <v>0</v>
      </c>
      <c r="U35" s="23">
        <v>0</v>
      </c>
      <c r="V35" s="60">
        <v>0</v>
      </c>
      <c r="W35" s="60">
        <v>0</v>
      </c>
      <c r="X35" s="105">
        <v>0</v>
      </c>
      <c r="Y35" s="23">
        <v>0</v>
      </c>
      <c r="Z35" s="60">
        <f t="shared" si="34"/>
        <v>0</v>
      </c>
      <c r="AA35" s="105">
        <v>0</v>
      </c>
      <c r="AB35" s="20">
        <v>0</v>
      </c>
      <c r="AC35" s="20">
        <v>0</v>
      </c>
      <c r="AD35" s="20">
        <v>0</v>
      </c>
      <c r="AE35" s="20">
        <v>0</v>
      </c>
      <c r="AF35" s="23">
        <v>0</v>
      </c>
      <c r="AG35" s="60">
        <f>Z35+AA35+AB35+AC35+AD35+AE35+AF35</f>
        <v>0</v>
      </c>
      <c r="AH35" s="28"/>
    </row>
    <row r="36" spans="1:34" s="9" customFormat="1" thickBot="1">
      <c r="A36" s="8"/>
      <c r="B36" s="55" t="s">
        <v>65</v>
      </c>
      <c r="C36" s="25">
        <v>0</v>
      </c>
      <c r="D36" s="14">
        <v>0</v>
      </c>
      <c r="E36" s="38">
        <v>0</v>
      </c>
      <c r="F36" s="65">
        <f>C36+D36+E36</f>
        <v>0</v>
      </c>
      <c r="G36" s="106">
        <v>0</v>
      </c>
      <c r="H36" s="96"/>
      <c r="I36" s="14">
        <v>0</v>
      </c>
      <c r="J36" s="38">
        <v>0</v>
      </c>
      <c r="K36" s="65">
        <f>F36+G36+I36+J36</f>
        <v>0</v>
      </c>
      <c r="L36" s="106">
        <v>0</v>
      </c>
      <c r="M36" s="14">
        <v>0</v>
      </c>
      <c r="N36" s="38">
        <v>0</v>
      </c>
      <c r="O36" s="65">
        <f t="shared" si="30"/>
        <v>0</v>
      </c>
      <c r="P36" s="106">
        <v>0</v>
      </c>
      <c r="Q36" s="38">
        <v>0</v>
      </c>
      <c r="R36" s="65">
        <f t="shared" si="31"/>
        <v>0</v>
      </c>
      <c r="S36" s="65">
        <f>O36+R36</f>
        <v>0</v>
      </c>
      <c r="T36" s="106">
        <v>0</v>
      </c>
      <c r="U36" s="38">
        <v>0</v>
      </c>
      <c r="V36" s="65">
        <v>0</v>
      </c>
      <c r="W36" s="65">
        <v>0</v>
      </c>
      <c r="X36" s="106">
        <v>0</v>
      </c>
      <c r="Y36" s="38">
        <v>0</v>
      </c>
      <c r="Z36" s="65">
        <f t="shared" si="34"/>
        <v>0</v>
      </c>
      <c r="AA36" s="106">
        <v>0</v>
      </c>
      <c r="AB36" s="14">
        <v>0</v>
      </c>
      <c r="AC36" s="14">
        <v>0</v>
      </c>
      <c r="AD36" s="14">
        <v>0</v>
      </c>
      <c r="AE36" s="14">
        <v>0</v>
      </c>
      <c r="AF36" s="38">
        <v>0</v>
      </c>
      <c r="AG36" s="65">
        <f t="shared" si="32"/>
        <v>0</v>
      </c>
      <c r="AH36" s="28"/>
    </row>
    <row r="37" spans="1:34" s="9" customFormat="1" thickBot="1">
      <c r="A37" s="8"/>
      <c r="B37" s="35" t="s">
        <v>25</v>
      </c>
      <c r="C37" s="13">
        <f t="shared" ref="C37:K37" si="68">SUM(C34:C36)</f>
        <v>0</v>
      </c>
      <c r="D37" s="24">
        <f t="shared" si="68"/>
        <v>0</v>
      </c>
      <c r="E37" s="42">
        <f t="shared" si="68"/>
        <v>0</v>
      </c>
      <c r="F37" s="66">
        <f>SUM(F34:F36)</f>
        <v>0</v>
      </c>
      <c r="G37" s="88">
        <f t="shared" si="68"/>
        <v>0</v>
      </c>
      <c r="H37" s="89">
        <f t="shared" si="68"/>
        <v>0</v>
      </c>
      <c r="I37" s="24">
        <f t="shared" si="68"/>
        <v>0</v>
      </c>
      <c r="J37" s="42">
        <f t="shared" si="68"/>
        <v>0</v>
      </c>
      <c r="K37" s="71">
        <f t="shared" si="68"/>
        <v>0</v>
      </c>
      <c r="L37" s="88">
        <f>SUM(L34:L36)</f>
        <v>0</v>
      </c>
      <c r="M37" s="24">
        <f t="shared" ref="M37:S37" si="69">SUM(M34:M36)</f>
        <v>0</v>
      </c>
      <c r="N37" s="42">
        <f t="shared" si="69"/>
        <v>0</v>
      </c>
      <c r="O37" s="66">
        <f t="shared" si="69"/>
        <v>0</v>
      </c>
      <c r="P37" s="88">
        <f t="shared" si="69"/>
        <v>0</v>
      </c>
      <c r="Q37" s="42">
        <f t="shared" si="69"/>
        <v>0</v>
      </c>
      <c r="R37" s="66">
        <f t="shared" si="69"/>
        <v>0</v>
      </c>
      <c r="S37" s="66">
        <f t="shared" si="69"/>
        <v>0</v>
      </c>
      <c r="T37" s="88">
        <f t="shared" ref="T37:W37" si="70">SUM(T34:T36)</f>
        <v>0</v>
      </c>
      <c r="U37" s="42">
        <f>SUM(U34:U36)</f>
        <v>0</v>
      </c>
      <c r="V37" s="66">
        <f t="shared" si="70"/>
        <v>0</v>
      </c>
      <c r="W37" s="66">
        <f t="shared" si="70"/>
        <v>0</v>
      </c>
      <c r="X37" s="88">
        <f t="shared" ref="X37:AG37" si="71">SUM(X34:X36)</f>
        <v>0</v>
      </c>
      <c r="Y37" s="42">
        <f t="shared" si="71"/>
        <v>0</v>
      </c>
      <c r="Z37" s="66">
        <f t="shared" si="71"/>
        <v>0</v>
      </c>
      <c r="AA37" s="88">
        <f t="shared" si="71"/>
        <v>0</v>
      </c>
      <c r="AB37" s="24">
        <f t="shared" si="71"/>
        <v>0</v>
      </c>
      <c r="AC37" s="24">
        <f t="shared" si="71"/>
        <v>0</v>
      </c>
      <c r="AD37" s="24">
        <f t="shared" si="71"/>
        <v>0</v>
      </c>
      <c r="AE37" s="24">
        <f>SUM(AE34:AE36)</f>
        <v>0</v>
      </c>
      <c r="AF37" s="42">
        <f t="shared" si="71"/>
        <v>0</v>
      </c>
      <c r="AG37" s="66">
        <f t="shared" si="71"/>
        <v>0</v>
      </c>
      <c r="AH37" s="28"/>
    </row>
    <row r="38" spans="1:34" s="9" customFormat="1" ht="11.25">
      <c r="A38" s="8"/>
      <c r="B38" s="44" t="s">
        <v>66</v>
      </c>
      <c r="C38" s="21">
        <v>0</v>
      </c>
      <c r="D38" s="18">
        <v>0</v>
      </c>
      <c r="E38" s="19">
        <v>0</v>
      </c>
      <c r="F38" s="63">
        <f t="shared" si="66"/>
        <v>0</v>
      </c>
      <c r="G38" s="104">
        <v>0</v>
      </c>
      <c r="H38" s="97"/>
      <c r="I38" s="18">
        <v>0</v>
      </c>
      <c r="J38" s="19">
        <v>0</v>
      </c>
      <c r="K38" s="63">
        <f>SUM(I38:J38)</f>
        <v>0</v>
      </c>
      <c r="L38" s="104">
        <v>0</v>
      </c>
      <c r="M38" s="18">
        <v>0</v>
      </c>
      <c r="N38" s="19">
        <v>0</v>
      </c>
      <c r="O38" s="63">
        <f t="shared" si="30"/>
        <v>0</v>
      </c>
      <c r="P38" s="104">
        <v>0</v>
      </c>
      <c r="Q38" s="19">
        <v>0</v>
      </c>
      <c r="R38" s="63">
        <f t="shared" si="31"/>
        <v>0</v>
      </c>
      <c r="S38" s="63">
        <f>O38+R38</f>
        <v>0</v>
      </c>
      <c r="T38" s="104">
        <v>0</v>
      </c>
      <c r="U38" s="19">
        <v>0</v>
      </c>
      <c r="V38" s="63">
        <v>0</v>
      </c>
      <c r="W38" s="63">
        <v>0</v>
      </c>
      <c r="X38" s="104">
        <v>0</v>
      </c>
      <c r="Y38" s="19">
        <v>0</v>
      </c>
      <c r="Z38" s="63">
        <f t="shared" si="34"/>
        <v>0</v>
      </c>
      <c r="AA38" s="104">
        <v>0</v>
      </c>
      <c r="AB38" s="18">
        <v>0</v>
      </c>
      <c r="AC38" s="18">
        <v>0</v>
      </c>
      <c r="AD38" s="18">
        <v>0</v>
      </c>
      <c r="AE38" s="18">
        <v>0</v>
      </c>
      <c r="AF38" s="19">
        <v>0</v>
      </c>
      <c r="AG38" s="63">
        <f t="shared" si="32"/>
        <v>0</v>
      </c>
      <c r="AH38" s="28"/>
    </row>
    <row r="39" spans="1:34" s="9" customFormat="1" ht="11.25">
      <c r="A39" s="8"/>
      <c r="B39" s="43" t="s">
        <v>67</v>
      </c>
      <c r="C39" s="22">
        <v>0</v>
      </c>
      <c r="D39" s="20">
        <v>0</v>
      </c>
      <c r="E39" s="23">
        <v>0</v>
      </c>
      <c r="F39" s="60">
        <f>C39+D39+E39</f>
        <v>0</v>
      </c>
      <c r="G39" s="105">
        <v>0</v>
      </c>
      <c r="H39" s="95"/>
      <c r="I39" s="20">
        <v>0</v>
      </c>
      <c r="J39" s="23">
        <v>0</v>
      </c>
      <c r="K39" s="60">
        <f>SUM(I39:J39)</f>
        <v>0</v>
      </c>
      <c r="L39" s="105">
        <v>0</v>
      </c>
      <c r="M39" s="20">
        <v>0</v>
      </c>
      <c r="N39" s="23">
        <v>0</v>
      </c>
      <c r="O39" s="60">
        <f t="shared" si="30"/>
        <v>0</v>
      </c>
      <c r="P39" s="105">
        <v>0</v>
      </c>
      <c r="Q39" s="23">
        <v>0</v>
      </c>
      <c r="R39" s="60">
        <f t="shared" si="31"/>
        <v>0</v>
      </c>
      <c r="S39" s="60">
        <f>O39+R39</f>
        <v>0</v>
      </c>
      <c r="T39" s="105">
        <v>0</v>
      </c>
      <c r="U39" s="23">
        <v>0</v>
      </c>
      <c r="V39" s="60">
        <v>0</v>
      </c>
      <c r="W39" s="60">
        <v>0</v>
      </c>
      <c r="X39" s="105">
        <v>0</v>
      </c>
      <c r="Y39" s="23">
        <v>0</v>
      </c>
      <c r="Z39" s="60">
        <f t="shared" si="34"/>
        <v>0</v>
      </c>
      <c r="AA39" s="105">
        <v>0</v>
      </c>
      <c r="AB39" s="20">
        <v>0</v>
      </c>
      <c r="AC39" s="20">
        <v>0</v>
      </c>
      <c r="AD39" s="20">
        <v>0</v>
      </c>
      <c r="AE39" s="20">
        <v>0</v>
      </c>
      <c r="AF39" s="23">
        <v>0</v>
      </c>
      <c r="AG39" s="60">
        <f t="shared" si="32"/>
        <v>0</v>
      </c>
      <c r="AH39" s="28"/>
    </row>
    <row r="40" spans="1:34" s="9" customFormat="1" thickBot="1">
      <c r="A40" s="8"/>
      <c r="B40" s="55" t="s">
        <v>68</v>
      </c>
      <c r="C40" s="25">
        <v>0</v>
      </c>
      <c r="D40" s="14">
        <v>0</v>
      </c>
      <c r="E40" s="38">
        <v>0</v>
      </c>
      <c r="F40" s="65">
        <f t="shared" si="66"/>
        <v>0</v>
      </c>
      <c r="G40" s="106">
        <v>0</v>
      </c>
      <c r="H40" s="96"/>
      <c r="I40" s="14">
        <v>0</v>
      </c>
      <c r="J40" s="38">
        <v>0</v>
      </c>
      <c r="K40" s="65">
        <f>SUM(K38:K39)</f>
        <v>0</v>
      </c>
      <c r="L40" s="106">
        <v>0</v>
      </c>
      <c r="M40" s="14">
        <v>0</v>
      </c>
      <c r="N40" s="38">
        <v>0</v>
      </c>
      <c r="O40" s="65">
        <f t="shared" si="30"/>
        <v>0</v>
      </c>
      <c r="P40" s="106">
        <v>0</v>
      </c>
      <c r="Q40" s="38">
        <v>0</v>
      </c>
      <c r="R40" s="65">
        <f t="shared" si="31"/>
        <v>0</v>
      </c>
      <c r="S40" s="65">
        <f>O40+R40</f>
        <v>0</v>
      </c>
      <c r="T40" s="106">
        <v>0</v>
      </c>
      <c r="U40" s="38">
        <v>0</v>
      </c>
      <c r="V40" s="65">
        <f>SUM(T40:U40)</f>
        <v>0</v>
      </c>
      <c r="W40" s="65">
        <v>0</v>
      </c>
      <c r="X40" s="106">
        <v>0</v>
      </c>
      <c r="Y40" s="38">
        <v>0</v>
      </c>
      <c r="Z40" s="65">
        <f t="shared" si="34"/>
        <v>0</v>
      </c>
      <c r="AA40" s="106">
        <v>0</v>
      </c>
      <c r="AB40" s="14">
        <v>0</v>
      </c>
      <c r="AC40" s="14">
        <v>0</v>
      </c>
      <c r="AD40" s="14">
        <v>0</v>
      </c>
      <c r="AE40" s="14">
        <v>0</v>
      </c>
      <c r="AF40" s="38">
        <v>0</v>
      </c>
      <c r="AG40" s="65">
        <f t="shared" si="32"/>
        <v>0</v>
      </c>
      <c r="AH40" s="28"/>
    </row>
    <row r="41" spans="1:34" s="9" customFormat="1" thickBot="1">
      <c r="A41" s="8"/>
      <c r="B41" s="35" t="s">
        <v>26</v>
      </c>
      <c r="C41" s="13">
        <f>SUM(C38:C40)</f>
        <v>0</v>
      </c>
      <c r="D41" s="24">
        <f>SUM(D38:D40)</f>
        <v>0</v>
      </c>
      <c r="E41" s="42">
        <f>SUM(E38:E40)</f>
        <v>0</v>
      </c>
      <c r="F41" s="66">
        <f>SUM(F38:F40)</f>
        <v>0</v>
      </c>
      <c r="G41" s="88">
        <f>SUM(G38:G40)</f>
        <v>0</v>
      </c>
      <c r="H41" s="89"/>
      <c r="I41" s="24">
        <f>SUM(I38:I40)</f>
        <v>0</v>
      </c>
      <c r="J41" s="42">
        <f>SUM(J38:J40)</f>
        <v>0</v>
      </c>
      <c r="K41" s="71">
        <f>SUM(C41:J41)</f>
        <v>0</v>
      </c>
      <c r="L41" s="88">
        <f t="shared" ref="L41:S41" si="72">SUM(L38:L40)</f>
        <v>0</v>
      </c>
      <c r="M41" s="24">
        <f t="shared" si="72"/>
        <v>0</v>
      </c>
      <c r="N41" s="42">
        <f t="shared" si="72"/>
        <v>0</v>
      </c>
      <c r="O41" s="66">
        <f t="shared" si="72"/>
        <v>0</v>
      </c>
      <c r="P41" s="88">
        <f t="shared" si="72"/>
        <v>0</v>
      </c>
      <c r="Q41" s="42">
        <f t="shared" si="72"/>
        <v>0</v>
      </c>
      <c r="R41" s="66">
        <f t="shared" si="72"/>
        <v>0</v>
      </c>
      <c r="S41" s="66">
        <f t="shared" si="72"/>
        <v>0</v>
      </c>
      <c r="T41" s="88">
        <f t="shared" ref="T41:AA41" si="73">SUM(T38:T40)</f>
        <v>0</v>
      </c>
      <c r="U41" s="42">
        <f t="shared" si="73"/>
        <v>0</v>
      </c>
      <c r="V41" s="66">
        <f t="shared" si="73"/>
        <v>0</v>
      </c>
      <c r="W41" s="66">
        <f t="shared" si="73"/>
        <v>0</v>
      </c>
      <c r="X41" s="88">
        <f>SUM(X38:X40)</f>
        <v>0</v>
      </c>
      <c r="Y41" s="42">
        <f t="shared" si="73"/>
        <v>0</v>
      </c>
      <c r="Z41" s="66">
        <f t="shared" si="73"/>
        <v>0</v>
      </c>
      <c r="AA41" s="88">
        <f t="shared" si="73"/>
        <v>0</v>
      </c>
      <c r="AB41" s="24">
        <f t="shared" ref="AB41:AC41" si="74">SUM(AB38:AB40)</f>
        <v>0</v>
      </c>
      <c r="AC41" s="24">
        <f t="shared" si="74"/>
        <v>0</v>
      </c>
      <c r="AD41" s="24">
        <f t="shared" ref="AD41:AF41" si="75">SUM(AD38:AD40)</f>
        <v>0</v>
      </c>
      <c r="AE41" s="24">
        <f t="shared" si="75"/>
        <v>0</v>
      </c>
      <c r="AF41" s="42">
        <f t="shared" si="75"/>
        <v>0</v>
      </c>
      <c r="AG41" s="66">
        <f t="shared" si="32"/>
        <v>0</v>
      </c>
      <c r="AH41" s="28"/>
    </row>
    <row r="42" spans="1:34" thickBot="1">
      <c r="A42" s="6"/>
      <c r="B42" s="35" t="s">
        <v>55</v>
      </c>
      <c r="C42" s="41">
        <f>C29+C33+C37+C41</f>
        <v>32073485.409999996</v>
      </c>
      <c r="D42" s="33">
        <f t="shared" ref="D42:S42" si="76">D29+D33+D37+D41</f>
        <v>18112606.409999996</v>
      </c>
      <c r="E42" s="39">
        <f t="shared" si="76"/>
        <v>563887.1100000001</v>
      </c>
      <c r="F42" s="40">
        <f>F29+F33+F37+F41</f>
        <v>50749978.929999992</v>
      </c>
      <c r="G42" s="34">
        <f t="shared" si="76"/>
        <v>0</v>
      </c>
      <c r="H42" s="33">
        <f t="shared" si="76"/>
        <v>33219971.259999998</v>
      </c>
      <c r="I42" s="33">
        <f t="shared" si="76"/>
        <v>151593.6399999999</v>
      </c>
      <c r="J42" s="39">
        <f t="shared" si="76"/>
        <v>450716.94000000035</v>
      </c>
      <c r="K42" s="40">
        <f>K29+K33+K37+K41</f>
        <v>51352289.50999999</v>
      </c>
      <c r="L42" s="34">
        <f>L29+L33+L37+L41</f>
        <v>4418027.799999998</v>
      </c>
      <c r="M42" s="33">
        <f t="shared" si="76"/>
        <v>2268822.4700000002</v>
      </c>
      <c r="N42" s="39">
        <f t="shared" si="76"/>
        <v>6192929.7199999969</v>
      </c>
      <c r="O42" s="40">
        <f>O29+O33+O37+O41</f>
        <v>12879779.989999995</v>
      </c>
      <c r="P42" s="34">
        <f t="shared" si="76"/>
        <v>1230060.92</v>
      </c>
      <c r="Q42" s="39">
        <f t="shared" si="76"/>
        <v>96550</v>
      </c>
      <c r="R42" s="40">
        <f t="shared" si="76"/>
        <v>1326610.92</v>
      </c>
      <c r="S42" s="40">
        <f t="shared" si="76"/>
        <v>14206390.909999995</v>
      </c>
      <c r="T42" s="34">
        <f>T29+T33+T37+T41</f>
        <v>25166254.300000004</v>
      </c>
      <c r="U42" s="39">
        <f>U29+U33+U37+U41</f>
        <v>4978287.0899999989</v>
      </c>
      <c r="V42" s="40">
        <f>V29+V33+V37+V41</f>
        <v>30144541.390000004</v>
      </c>
      <c r="W42" s="40">
        <f t="shared" ref="W42" si="77">W29+W33+W37+W41</f>
        <v>716720.2</v>
      </c>
      <c r="X42" s="34">
        <f>X29+X33+X37+X41</f>
        <v>94797.680000000022</v>
      </c>
      <c r="Y42" s="39">
        <f t="shared" ref="Y42:AG42" si="78">Y29+Y33+Y37+Y41</f>
        <v>62259.72</v>
      </c>
      <c r="Z42" s="40">
        <f t="shared" si="78"/>
        <v>157057.40000000002</v>
      </c>
      <c r="AA42" s="34">
        <f t="shared" si="78"/>
        <v>23183.010000000002</v>
      </c>
      <c r="AB42" s="33">
        <f t="shared" si="78"/>
        <v>21947.49</v>
      </c>
      <c r="AC42" s="33">
        <f t="shared" si="78"/>
        <v>122953.34999999999</v>
      </c>
      <c r="AD42" s="33">
        <f t="shared" si="78"/>
        <v>549169.06000000006</v>
      </c>
      <c r="AE42" s="33">
        <f t="shared" si="78"/>
        <v>18954.66</v>
      </c>
      <c r="AF42" s="39">
        <f t="shared" si="78"/>
        <v>0</v>
      </c>
      <c r="AG42" s="40">
        <f t="shared" si="78"/>
        <v>893264.97000000009</v>
      </c>
      <c r="AH42" s="28"/>
    </row>
    <row r="43" spans="1:34" s="12" customFormat="1" ht="11.25">
      <c r="A43" s="10"/>
      <c r="B43" s="67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28"/>
    </row>
    <row r="44" spans="1:34" s="12" customFormat="1" thickBot="1">
      <c r="A44" s="10"/>
      <c r="B44" s="67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28"/>
    </row>
    <row r="45" spans="1:34" s="4" customFormat="1" ht="18.75" thickBot="1">
      <c r="A45" s="3"/>
      <c r="B45" s="137" t="s">
        <v>22</v>
      </c>
      <c r="C45" s="140" t="s">
        <v>54</v>
      </c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2"/>
      <c r="AH45" s="46"/>
    </row>
    <row r="46" spans="1:34" s="2" customFormat="1" ht="36.75" thickBot="1">
      <c r="A46" s="1"/>
      <c r="B46" s="138"/>
      <c r="C46" s="143" t="s">
        <v>0</v>
      </c>
      <c r="D46" s="144"/>
      <c r="E46" s="144"/>
      <c r="F46" s="144"/>
      <c r="G46" s="144"/>
      <c r="H46" s="144"/>
      <c r="I46" s="144"/>
      <c r="J46" s="144"/>
      <c r="K46" s="145"/>
      <c r="L46" s="146" t="s">
        <v>1</v>
      </c>
      <c r="M46" s="147"/>
      <c r="N46" s="147"/>
      <c r="O46" s="147"/>
      <c r="P46" s="147"/>
      <c r="Q46" s="147"/>
      <c r="R46" s="147"/>
      <c r="S46" s="148"/>
      <c r="T46" s="149" t="s">
        <v>2</v>
      </c>
      <c r="U46" s="150"/>
      <c r="V46" s="151"/>
      <c r="W46" s="5" t="s">
        <v>3</v>
      </c>
      <c r="X46" s="143" t="s">
        <v>31</v>
      </c>
      <c r="Y46" s="144"/>
      <c r="Z46" s="144"/>
      <c r="AA46" s="144"/>
      <c r="AB46" s="144"/>
      <c r="AC46" s="144"/>
      <c r="AD46" s="144"/>
      <c r="AE46" s="144"/>
      <c r="AF46" s="144"/>
      <c r="AG46" s="148"/>
      <c r="AH46" s="47"/>
    </row>
    <row r="47" spans="1:34" s="2" customFormat="1" ht="11.25" customHeight="1">
      <c r="A47" s="1"/>
      <c r="B47" s="139"/>
      <c r="C47" s="152" t="s">
        <v>4</v>
      </c>
      <c r="D47" s="153"/>
      <c r="E47" s="153"/>
      <c r="F47" s="153"/>
      <c r="G47" s="153" t="s">
        <v>51</v>
      </c>
      <c r="H47" s="173" t="s">
        <v>38</v>
      </c>
      <c r="I47" s="153" t="s">
        <v>52</v>
      </c>
      <c r="J47" s="154" t="s">
        <v>47</v>
      </c>
      <c r="K47" s="113" t="s">
        <v>32</v>
      </c>
      <c r="L47" s="152" t="s">
        <v>5</v>
      </c>
      <c r="M47" s="153"/>
      <c r="N47" s="153"/>
      <c r="O47" s="168"/>
      <c r="P47" s="169" t="s">
        <v>6</v>
      </c>
      <c r="Q47" s="153"/>
      <c r="R47" s="170"/>
      <c r="S47" s="171" t="s">
        <v>33</v>
      </c>
      <c r="T47" s="161" t="s">
        <v>7</v>
      </c>
      <c r="U47" s="117" t="s">
        <v>8</v>
      </c>
      <c r="V47" s="119" t="s">
        <v>34</v>
      </c>
      <c r="W47" s="171" t="s">
        <v>36</v>
      </c>
      <c r="X47" s="157" t="s">
        <v>37</v>
      </c>
      <c r="Y47" s="158"/>
      <c r="Z47" s="158"/>
      <c r="AA47" s="117" t="s">
        <v>43</v>
      </c>
      <c r="AB47" s="117" t="s">
        <v>44</v>
      </c>
      <c r="AC47" s="117" t="s">
        <v>45</v>
      </c>
      <c r="AD47" s="117" t="s">
        <v>40</v>
      </c>
      <c r="AE47" s="117" t="s">
        <v>42</v>
      </c>
      <c r="AF47" s="159" t="s">
        <v>41</v>
      </c>
      <c r="AG47" s="113" t="s">
        <v>35</v>
      </c>
      <c r="AH47" s="47"/>
    </row>
    <row r="48" spans="1:34" s="2" customFormat="1" ht="50.25" thickBot="1">
      <c r="A48" s="1"/>
      <c r="B48" s="139"/>
      <c r="C48" s="57" t="s">
        <v>9</v>
      </c>
      <c r="D48" s="58" t="s">
        <v>48</v>
      </c>
      <c r="E48" s="72" t="s">
        <v>46</v>
      </c>
      <c r="F48" s="73" t="s">
        <v>10</v>
      </c>
      <c r="G48" s="156"/>
      <c r="H48" s="174"/>
      <c r="I48" s="156"/>
      <c r="J48" s="155"/>
      <c r="K48" s="167"/>
      <c r="L48" s="51" t="s">
        <v>11</v>
      </c>
      <c r="M48" s="51" t="s">
        <v>12</v>
      </c>
      <c r="N48" s="51" t="s">
        <v>13</v>
      </c>
      <c r="O48" s="73" t="s">
        <v>14</v>
      </c>
      <c r="P48" s="52" t="s">
        <v>15</v>
      </c>
      <c r="Q48" s="53" t="s">
        <v>16</v>
      </c>
      <c r="R48" s="50" t="s">
        <v>17</v>
      </c>
      <c r="S48" s="167"/>
      <c r="T48" s="162"/>
      <c r="U48" s="118"/>
      <c r="V48" s="120"/>
      <c r="W48" s="167"/>
      <c r="X48" s="45" t="s">
        <v>19</v>
      </c>
      <c r="Y48" s="26" t="s">
        <v>18</v>
      </c>
      <c r="Z48" s="73" t="s">
        <v>20</v>
      </c>
      <c r="AA48" s="118"/>
      <c r="AB48" s="118"/>
      <c r="AC48" s="118"/>
      <c r="AD48" s="118"/>
      <c r="AE48" s="118"/>
      <c r="AF48" s="160"/>
      <c r="AG48" s="114"/>
      <c r="AH48" s="47"/>
    </row>
    <row r="49" spans="1:34" thickBot="1">
      <c r="A49" s="6"/>
      <c r="B49" s="61" t="s">
        <v>56</v>
      </c>
      <c r="C49" s="74">
        <f>C10-C29</f>
        <v>64544144.689545691</v>
      </c>
      <c r="D49" s="75">
        <f>D10-D29</f>
        <v>35646236.495308995</v>
      </c>
      <c r="E49" s="76">
        <f>E10-E29</f>
        <v>898639.88514531124</v>
      </c>
      <c r="F49" s="77">
        <f>F10-F29</f>
        <v>101089021.07000001</v>
      </c>
      <c r="G49" s="78">
        <f>G10-G29</f>
        <v>185103340</v>
      </c>
      <c r="H49" s="75"/>
      <c r="I49" s="75">
        <f t="shared" ref="I49:AG49" si="79">I10-I29</f>
        <v>428546.3600000001</v>
      </c>
      <c r="J49" s="76">
        <f t="shared" si="79"/>
        <v>885283.05999999959</v>
      </c>
      <c r="K49" s="79">
        <f t="shared" si="79"/>
        <v>287506190.49000001</v>
      </c>
      <c r="L49" s="81">
        <f t="shared" si="79"/>
        <v>13083804.859181888</v>
      </c>
      <c r="M49" s="81">
        <f t="shared" si="79"/>
        <v>7982599.6716199014</v>
      </c>
      <c r="N49" s="81">
        <f t="shared" si="79"/>
        <v>19736585.47919821</v>
      </c>
      <c r="O49" s="81">
        <f t="shared" si="79"/>
        <v>40802990.010000005</v>
      </c>
      <c r="P49" s="82">
        <f t="shared" si="79"/>
        <v>2438213.08</v>
      </c>
      <c r="Q49" s="81">
        <f t="shared" si="79"/>
        <v>175586</v>
      </c>
      <c r="R49" s="81">
        <f t="shared" si="79"/>
        <v>2613799.08</v>
      </c>
      <c r="S49" s="75">
        <f t="shared" si="79"/>
        <v>43416789.090000004</v>
      </c>
      <c r="T49" s="75">
        <f t="shared" si="79"/>
        <v>36799853.699999996</v>
      </c>
      <c r="U49" s="75">
        <f t="shared" si="79"/>
        <v>17569963.91</v>
      </c>
      <c r="V49" s="75">
        <f t="shared" si="79"/>
        <v>54369817.609999999</v>
      </c>
      <c r="W49" s="75">
        <f t="shared" si="79"/>
        <v>1607742.8</v>
      </c>
      <c r="X49" s="75">
        <f t="shared" si="79"/>
        <v>225113.31999999998</v>
      </c>
      <c r="Y49" s="75">
        <f t="shared" si="79"/>
        <v>89026.28</v>
      </c>
      <c r="Z49" s="75">
        <f t="shared" si="79"/>
        <v>314139.59999999998</v>
      </c>
      <c r="AA49" s="75">
        <f t="shared" si="79"/>
        <v>54865.99</v>
      </c>
      <c r="AB49" s="75">
        <f t="shared" si="79"/>
        <v>219612.51</v>
      </c>
      <c r="AC49" s="75">
        <f t="shared" si="79"/>
        <v>128326.65000000001</v>
      </c>
      <c r="AD49" s="75">
        <f t="shared" si="79"/>
        <v>2587190.94</v>
      </c>
      <c r="AE49" s="75">
        <f>AE10-AE29</f>
        <v>4865.34</v>
      </c>
      <c r="AF49" s="75">
        <f t="shared" si="79"/>
        <v>0</v>
      </c>
      <c r="AG49" s="80">
        <f t="shared" si="79"/>
        <v>3309001.03</v>
      </c>
      <c r="AH49" s="12"/>
    </row>
    <row r="50" spans="1:34" thickBot="1">
      <c r="A50" s="6"/>
      <c r="B50" s="62" t="s">
        <v>21</v>
      </c>
      <c r="C50" s="41">
        <f>C17-C42</f>
        <v>64544144.689545691</v>
      </c>
      <c r="D50" s="33">
        <f>D17-D42</f>
        <v>35646236.495308995</v>
      </c>
      <c r="E50" s="33">
        <f>E17-E42</f>
        <v>898639.88514531124</v>
      </c>
      <c r="F50" s="33">
        <f>F17-F42</f>
        <v>101089021.07000001</v>
      </c>
      <c r="G50" s="33">
        <f>G17-G42</f>
        <v>185103340</v>
      </c>
      <c r="H50" s="33"/>
      <c r="I50" s="33">
        <f t="shared" ref="I50:AG50" si="80">I17-I42</f>
        <v>428546.3600000001</v>
      </c>
      <c r="J50" s="36">
        <f t="shared" si="80"/>
        <v>885283.05999999959</v>
      </c>
      <c r="K50" s="37">
        <f t="shared" si="80"/>
        <v>287506190.49000001</v>
      </c>
      <c r="L50" s="83">
        <f t="shared" si="80"/>
        <v>26408972.862519488</v>
      </c>
      <c r="M50" s="84">
        <f t="shared" si="80"/>
        <v>15787606.436928833</v>
      </c>
      <c r="N50" s="85">
        <f t="shared" si="80"/>
        <v>39478240.710551679</v>
      </c>
      <c r="O50" s="56">
        <f t="shared" si="80"/>
        <v>81674820.010000005</v>
      </c>
      <c r="P50" s="86">
        <f t="shared" si="80"/>
        <v>12593119.08</v>
      </c>
      <c r="Q50" s="84">
        <f t="shared" si="80"/>
        <v>746690.00000000047</v>
      </c>
      <c r="R50" s="87">
        <f t="shared" si="80"/>
        <v>13339809.08</v>
      </c>
      <c r="S50" s="40">
        <f t="shared" si="80"/>
        <v>95014629.090000004</v>
      </c>
      <c r="T50" s="41">
        <f t="shared" si="80"/>
        <v>81112835.700000077</v>
      </c>
      <c r="U50" s="33">
        <f t="shared" si="80"/>
        <v>85168372.910000131</v>
      </c>
      <c r="V50" s="39">
        <f t="shared" si="80"/>
        <v>166281208.61000022</v>
      </c>
      <c r="W50" s="37">
        <f t="shared" si="80"/>
        <v>5477719.7999999998</v>
      </c>
      <c r="X50" s="41">
        <f t="shared" si="80"/>
        <v>770922.3199999996</v>
      </c>
      <c r="Y50" s="33">
        <f t="shared" si="80"/>
        <v>257360.28000000012</v>
      </c>
      <c r="Z50" s="33">
        <f t="shared" si="80"/>
        <v>1028282.5999999997</v>
      </c>
      <c r="AA50" s="33">
        <f t="shared" si="80"/>
        <v>178416.99</v>
      </c>
      <c r="AB50" s="33">
        <f t="shared" si="80"/>
        <v>219612.51</v>
      </c>
      <c r="AC50" s="33">
        <f t="shared" si="80"/>
        <v>681136.64999999898</v>
      </c>
      <c r="AD50" s="33">
        <f t="shared" si="80"/>
        <v>9405360.9400000032</v>
      </c>
      <c r="AE50" s="33">
        <f t="shared" si="80"/>
        <v>57255.340000000069</v>
      </c>
      <c r="AF50" s="33">
        <f t="shared" si="80"/>
        <v>0</v>
      </c>
      <c r="AG50" s="39">
        <f t="shared" si="80"/>
        <v>11570065.030000003</v>
      </c>
      <c r="AH50" s="28"/>
    </row>
    <row r="51" spans="1:34" s="12" customFormat="1" ht="11.25">
      <c r="X51" s="30"/>
      <c r="Y51" s="30"/>
      <c r="Z51" s="30"/>
      <c r="AA51" s="30"/>
      <c r="AB51" s="30"/>
      <c r="AC51" s="30"/>
      <c r="AD51" s="30"/>
      <c r="AE51" s="30"/>
      <c r="AH51" s="28"/>
    </row>
    <row r="52" spans="1:34" s="30" customFormat="1" ht="11.25">
      <c r="A52" s="30">
        <f t="shared" ref="A52" si="81">A26+A27+A28+A30</f>
        <v>0</v>
      </c>
      <c r="B52" s="54"/>
      <c r="AH52" s="32"/>
    </row>
    <row r="53" spans="1:34" s="30" customFormat="1" ht="11.25">
      <c r="A53" s="30">
        <f t="shared" ref="A53" si="82">A52/4</f>
        <v>0</v>
      </c>
      <c r="B53" s="54"/>
      <c r="W53" s="70"/>
      <c r="AH53" s="32"/>
    </row>
    <row r="54" spans="1:34" s="30" customFormat="1" ht="11.25">
      <c r="A54" s="30">
        <f t="shared" ref="A54" si="83">A53*12</f>
        <v>0</v>
      </c>
      <c r="B54" s="54"/>
      <c r="AH54" s="32"/>
    </row>
    <row r="55" spans="1:34" s="30" customFormat="1" ht="11.25">
      <c r="A55" s="30">
        <f t="shared" ref="A55" si="84">A54+A53</f>
        <v>0</v>
      </c>
      <c r="B55" s="54"/>
      <c r="AH55" s="32"/>
    </row>
    <row r="56" spans="1:34" s="30" customFormat="1" ht="11.25">
      <c r="AH56" s="32"/>
    </row>
    <row r="57" spans="1:34" s="30" customFormat="1" ht="11.25">
      <c r="AH57" s="32"/>
    </row>
    <row r="58" spans="1:34" s="30" customFormat="1" ht="11.25">
      <c r="AH58" s="32"/>
    </row>
    <row r="59" spans="1:34" s="30" customFormat="1" ht="11.25">
      <c r="AH59" s="32"/>
    </row>
    <row r="60" spans="1:34" s="30" customFormat="1" ht="11.25">
      <c r="AH60" s="32"/>
    </row>
    <row r="61" spans="1:34" s="30" customFormat="1" ht="11.25">
      <c r="AH61" s="32"/>
    </row>
    <row r="62" spans="1:34" s="30" customFormat="1" ht="11.25">
      <c r="AH62" s="32"/>
    </row>
    <row r="63" spans="1:34" s="30" customFormat="1" ht="11.25">
      <c r="AH63" s="32"/>
    </row>
    <row r="64" spans="1:34" s="30" customFormat="1" ht="12" customHeight="1">
      <c r="O64" s="29"/>
      <c r="AH64" s="32"/>
    </row>
    <row r="65" spans="15:34" s="29" customFormat="1" ht="12" customHeight="1">
      <c r="T65" s="30"/>
      <c r="U65" s="30"/>
      <c r="V65" s="30"/>
      <c r="AH65" s="31"/>
    </row>
    <row r="66" spans="15:34" s="29" customFormat="1" ht="12" customHeight="1">
      <c r="T66" s="30"/>
      <c r="U66" s="30"/>
      <c r="V66" s="30"/>
      <c r="AH66" s="31"/>
    </row>
    <row r="67" spans="15:34" s="29" customFormat="1" ht="12" customHeight="1">
      <c r="O67" s="7"/>
      <c r="AH67" s="31"/>
    </row>
  </sheetData>
  <sheetProtection selectLockedCells="1" selectUnlockedCells="1"/>
  <mergeCells count="83">
    <mergeCell ref="W47:W48"/>
    <mergeCell ref="U5:U6"/>
    <mergeCell ref="V5:V6"/>
    <mergeCell ref="W23:W24"/>
    <mergeCell ref="X23:Z23"/>
    <mergeCell ref="U23:U24"/>
    <mergeCell ref="X22:AG22"/>
    <mergeCell ref="AD23:AD24"/>
    <mergeCell ref="X5:Z5"/>
    <mergeCell ref="AD5:AD6"/>
    <mergeCell ref="V23:V24"/>
    <mergeCell ref="W5:W6"/>
    <mergeCell ref="AG5:AG6"/>
    <mergeCell ref="AF23:AF24"/>
    <mergeCell ref="AB5:AB6"/>
    <mergeCell ref="AF5:AF6"/>
    <mergeCell ref="K47:K48"/>
    <mergeCell ref="L47:O47"/>
    <mergeCell ref="P47:R47"/>
    <mergeCell ref="S47:S48"/>
    <mergeCell ref="G5:G6"/>
    <mergeCell ref="I5:I6"/>
    <mergeCell ref="G23:G24"/>
    <mergeCell ref="I23:I24"/>
    <mergeCell ref="H47:H48"/>
    <mergeCell ref="I47:I48"/>
    <mergeCell ref="H5:H6"/>
    <mergeCell ref="H23:H24"/>
    <mergeCell ref="T5:T6"/>
    <mergeCell ref="B20:B24"/>
    <mergeCell ref="C20:AG20"/>
    <mergeCell ref="C23:F23"/>
    <mergeCell ref="AG23:AG24"/>
    <mergeCell ref="K23:K24"/>
    <mergeCell ref="L23:O23"/>
    <mergeCell ref="P23:R23"/>
    <mergeCell ref="S23:S24"/>
    <mergeCell ref="T23:T24"/>
    <mergeCell ref="J23:J24"/>
    <mergeCell ref="C21:K22"/>
    <mergeCell ref="L21:AG21"/>
    <mergeCell ref="L22:S22"/>
    <mergeCell ref="T22:V22"/>
    <mergeCell ref="AA23:AA24"/>
    <mergeCell ref="B45:B48"/>
    <mergeCell ref="C45:AG45"/>
    <mergeCell ref="C46:K46"/>
    <mergeCell ref="L46:S46"/>
    <mergeCell ref="T46:V46"/>
    <mergeCell ref="X46:AG46"/>
    <mergeCell ref="C47:F47"/>
    <mergeCell ref="J47:J48"/>
    <mergeCell ref="U47:U48"/>
    <mergeCell ref="G47:G48"/>
    <mergeCell ref="AA47:AA48"/>
    <mergeCell ref="X47:Z47"/>
    <mergeCell ref="AE47:AE48"/>
    <mergeCell ref="AB47:AB48"/>
    <mergeCell ref="AF47:AF48"/>
    <mergeCell ref="T47:T48"/>
    <mergeCell ref="V47:V48"/>
    <mergeCell ref="B2:B6"/>
    <mergeCell ref="L4:S4"/>
    <mergeCell ref="T4:V4"/>
    <mergeCell ref="C5:F5"/>
    <mergeCell ref="K5:K6"/>
    <mergeCell ref="L5:O5"/>
    <mergeCell ref="P5:R5"/>
    <mergeCell ref="S5:S6"/>
    <mergeCell ref="J5:J6"/>
    <mergeCell ref="C2:AG2"/>
    <mergeCell ref="C3:K4"/>
    <mergeCell ref="L3:AG3"/>
    <mergeCell ref="X4:AG4"/>
    <mergeCell ref="AA5:AA6"/>
    <mergeCell ref="AC5:AC6"/>
    <mergeCell ref="AG47:AG48"/>
    <mergeCell ref="AE5:AE6"/>
    <mergeCell ref="AD47:AD48"/>
    <mergeCell ref="AB23:AB24"/>
    <mergeCell ref="AC23:AC24"/>
    <mergeCell ref="AC47:AC48"/>
    <mergeCell ref="AE23:AE24"/>
  </mergeCells>
  <pageMargins left="0.23622047244094491" right="0.23622047244094491" top="0.23622047244094491" bottom="0.23622047244094491" header="0" footer="0"/>
  <pageSetup paperSize="9" scale="45" orientation="landscape" r:id="rId1"/>
  <headerFooter alignWithMargins="0"/>
  <ignoredErrors>
    <ignoredError sqref="F30:F33 AG30:AG37 Z30:Z37 K41 K33 F37 O30:O38 R30:S40 F29:K29 O29 R29:T29 Z29:AG29 V29:Y29 K10 F10 O10 R10 S10 Z10 AG10:AG11 F12:F15 K12:K17 U10:V10 AG16 Z16 AG12:AG15 O17:AG17 O12:AF15 O16:Y16 AA16:AF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28.02.2018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2017-10-19T08:42:30Z</cp:lastPrinted>
  <dcterms:created xsi:type="dcterms:W3CDTF">2016-03-23T11:17:13Z</dcterms:created>
  <dcterms:modified xsi:type="dcterms:W3CDTF">2018-03-12T15:06:19Z</dcterms:modified>
</cp:coreProperties>
</file>